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8_{F996553D-685D-434B-B27E-7E119BF695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nvir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67" i="1" l="1"/>
  <c r="B167" i="1"/>
  <c r="A166" i="1"/>
  <c r="B166" i="1"/>
  <c r="A165" i="1"/>
  <c r="B165" i="1"/>
  <c r="A164" i="1"/>
  <c r="B164" i="1"/>
  <c r="A163" i="1"/>
  <c r="B163" i="1"/>
  <c r="A162" i="1"/>
  <c r="B162" i="1"/>
  <c r="A161" i="1"/>
  <c r="B161" i="1"/>
  <c r="A160" i="1"/>
  <c r="B160" i="1"/>
  <c r="A159" i="1"/>
  <c r="B159" i="1"/>
  <c r="A158" i="1"/>
  <c r="B158" i="1"/>
  <c r="A157" i="1"/>
  <c r="B157" i="1"/>
  <c r="A156" i="1"/>
  <c r="B156" i="1"/>
  <c r="A155" i="1"/>
  <c r="B155" i="1"/>
  <c r="A154" i="1"/>
  <c r="B154" i="1"/>
  <c r="A153" i="1"/>
  <c r="B153" i="1"/>
  <c r="A152" i="1"/>
  <c r="B152" i="1"/>
  <c r="A151" i="1"/>
  <c r="B151" i="1"/>
  <c r="A150" i="1"/>
  <c r="B150" i="1"/>
  <c r="A149" i="1"/>
  <c r="B149" i="1"/>
  <c r="A148" i="1"/>
  <c r="B148" i="1"/>
  <c r="A147" i="1"/>
  <c r="B147" i="1"/>
  <c r="A146" i="1"/>
  <c r="B146" i="1"/>
  <c r="A145" i="1"/>
  <c r="B145" i="1"/>
  <c r="A144" i="1"/>
  <c r="B144" i="1"/>
  <c r="A143" i="1"/>
  <c r="B143" i="1"/>
  <c r="A142" i="1"/>
  <c r="B142" i="1"/>
  <c r="A141" i="1"/>
  <c r="B141" i="1"/>
  <c r="A140" i="1"/>
  <c r="B140" i="1"/>
  <c r="A139" i="1"/>
  <c r="B139" i="1"/>
  <c r="A138" i="1"/>
  <c r="B138" i="1"/>
  <c r="A137" i="1"/>
  <c r="B137" i="1"/>
  <c r="A136" i="1"/>
  <c r="B136" i="1"/>
  <c r="A135" i="1"/>
  <c r="B135" i="1"/>
  <c r="A134" i="1"/>
  <c r="B134" i="1"/>
  <c r="A133" i="1"/>
  <c r="B133" i="1"/>
  <c r="A132" i="1"/>
  <c r="B132" i="1"/>
  <c r="A131" i="1"/>
  <c r="B131" i="1"/>
  <c r="A130" i="1"/>
  <c r="B130" i="1"/>
  <c r="A129" i="1"/>
  <c r="B129" i="1"/>
  <c r="A128" i="1"/>
  <c r="B128" i="1"/>
  <c r="A127" i="1"/>
  <c r="B127" i="1"/>
  <c r="A126" i="1"/>
  <c r="B126" i="1"/>
  <c r="A125" i="1"/>
  <c r="B125" i="1"/>
  <c r="A124" i="1"/>
  <c r="B124" i="1"/>
  <c r="A123" i="1"/>
  <c r="B123" i="1"/>
  <c r="A122" i="1"/>
  <c r="B122" i="1"/>
  <c r="A121" i="1"/>
  <c r="B121" i="1"/>
  <c r="A120" i="1"/>
  <c r="B120" i="1"/>
  <c r="A119" i="1"/>
  <c r="B119" i="1"/>
  <c r="A118" i="1"/>
  <c r="B118" i="1"/>
  <c r="A117" i="1"/>
  <c r="B117" i="1"/>
  <c r="A116" i="1"/>
  <c r="B116" i="1"/>
  <c r="A115" i="1"/>
  <c r="B115" i="1"/>
  <c r="A114" i="1"/>
  <c r="B114" i="1"/>
  <c r="A113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</calcChain>
</file>

<file path=xl/sharedStrings.xml><?xml version="1.0" encoding="utf-8"?>
<sst xmlns="http://schemas.openxmlformats.org/spreadsheetml/2006/main" count="329" uniqueCount="199">
  <si>
    <t/>
  </si>
  <si>
    <t>Size</t>
  </si>
  <si>
    <t>Dual Action Pre-Cleansing Oil</t>
  </si>
  <si>
    <t>100ml</t>
  </si>
  <si>
    <t>Oil Free Eye Make-Up Remover</t>
  </si>
  <si>
    <t>Low Foam Cleansing Gel</t>
  </si>
  <si>
    <t>200ml</t>
  </si>
  <si>
    <t>Mild Cleansing Lotion</t>
  </si>
  <si>
    <t>Botanical Infused Moisturising Toner</t>
  </si>
  <si>
    <t>Antioxidant &amp; Peptide Eye Gel</t>
  </si>
  <si>
    <t>15ml</t>
  </si>
  <si>
    <t>Vita-Antioxidant AVST Gel</t>
  </si>
  <si>
    <t>50ml</t>
  </si>
  <si>
    <t>Vita-Antioxidant AVST Moisturiser 1</t>
  </si>
  <si>
    <t>Vita-Antioxidant AVST Moisturiser 2</t>
  </si>
  <si>
    <t>Vita-Antioxidant AVST Moisturiser 3</t>
  </si>
  <si>
    <t>Vita-Antioxidant AVST Moisturiser 4</t>
  </si>
  <si>
    <t>Vita-Antioxidant AVST Moisturiser 5</t>
  </si>
  <si>
    <t>Hydrating Clay Masque</t>
  </si>
  <si>
    <t>Hydra-Intense Cleansing Lotion</t>
  </si>
  <si>
    <t>Vita-Peptide Toner</t>
  </si>
  <si>
    <t>Vita-Peptide Eye Gel</t>
  </si>
  <si>
    <t>10ml</t>
  </si>
  <si>
    <t>Vita-Peptide C-Quence Serum 1</t>
  </si>
  <si>
    <t>35ml</t>
  </si>
  <si>
    <t>Vita-Peptide C-Quence Serum 2</t>
  </si>
  <si>
    <t>Vita-Peptide C-Quence Serum 3</t>
  </si>
  <si>
    <t>Vita-Peptide C-Quence Serum 4</t>
  </si>
  <si>
    <t>Vita-Peptide Intensive Serum 4 Plus</t>
  </si>
  <si>
    <t>Antioxidant Defence Crème</t>
  </si>
  <si>
    <t>Antioxidant Defence Crème Plus</t>
  </si>
  <si>
    <t>Tri-Complex Contouring Cream</t>
  </si>
  <si>
    <t>125ml</t>
  </si>
  <si>
    <t>Alpha Hydroxy Derma-Lac Lotion</t>
  </si>
  <si>
    <t>Vitamin A, C &amp; E Body Oil</t>
  </si>
  <si>
    <t>Hair. Skin &amp; Nail</t>
  </si>
  <si>
    <t>60's</t>
  </si>
  <si>
    <t>Vitamin A&amp;D</t>
  </si>
  <si>
    <t>120's</t>
  </si>
  <si>
    <t>Family Pack Envirocol Capsules</t>
  </si>
  <si>
    <t>180's</t>
  </si>
  <si>
    <t>Vita-Enriched Antioxidant Gel</t>
  </si>
  <si>
    <t>Vita-Enriched Colostrum Gel</t>
  </si>
  <si>
    <t>30ml</t>
  </si>
  <si>
    <t>Complete Anti-Pollution Spritz</t>
  </si>
  <si>
    <t>Purifying Anti-Pollution Masque</t>
  </si>
  <si>
    <t>75ml</t>
  </si>
  <si>
    <t>Botanical Infused Sebu-Wash Gel Cleanser</t>
  </si>
  <si>
    <t>150ml</t>
  </si>
  <si>
    <t>Botanical Infused Sebu-Tone Clarifier</t>
  </si>
  <si>
    <t>Botanical Infused Sebu-Spot Blemish Gel</t>
  </si>
  <si>
    <t>Hydroxy Acid Sebu-Lac Lotion</t>
  </si>
  <si>
    <t>60ml</t>
  </si>
  <si>
    <t>Vita-Botanical Sebu-ACE Oil</t>
  </si>
  <si>
    <t>Hydroxy Acid Sebu-Clear Masque</t>
  </si>
  <si>
    <t>Vita-Antioxidant Hydrating Oil Capsules</t>
  </si>
  <si>
    <t>30's</t>
  </si>
  <si>
    <t>HA Intensive Hydrating Serum</t>
  </si>
  <si>
    <t>Alpha Hydroxy Night Cream</t>
  </si>
  <si>
    <t>Vita-Complex Super Moisturiser</t>
  </si>
  <si>
    <t>Intense C-Boost Mela-Even Cream</t>
  </si>
  <si>
    <t>25ml</t>
  </si>
  <si>
    <t>Multi-Bioactive Mela-Prep Lotion</t>
  </si>
  <si>
    <t>Vita Botanical Mela-Fade Serum System</t>
  </si>
  <si>
    <t>2 x 30ml</t>
  </si>
  <si>
    <t>Concentrated Alpha Hydroxy Toner</t>
  </si>
  <si>
    <t>Tri-Peptide Complex Avance DFP 312 Moisturiser</t>
  </si>
  <si>
    <t>Tri-Peptide Complex+ Avance DFP 312 Elixir</t>
  </si>
  <si>
    <t>Peptide Enriched Frown Serum</t>
  </si>
  <si>
    <t>20ml</t>
  </si>
  <si>
    <t>Retinol Serum</t>
  </si>
  <si>
    <t>Retinol Serum Forte</t>
  </si>
  <si>
    <t>Serience Night Serum</t>
  </si>
  <si>
    <t>3D Synergé Filler Crème</t>
  </si>
  <si>
    <t>Tri BioBotanical Revival Masque</t>
  </si>
  <si>
    <t>Instrument Cleaning Solution</t>
  </si>
  <si>
    <t>Cosmetic Roll-CIT®</t>
  </si>
  <si>
    <t>0.1mm</t>
  </si>
  <si>
    <t>Cosmetic Gold Roll-CIT®</t>
  </si>
  <si>
    <t>0.2mm</t>
  </si>
  <si>
    <t>Cosmetic Focus-CIT®</t>
  </si>
  <si>
    <t>Cosmetic Body Roll-CIT®</t>
  </si>
  <si>
    <t>DF Mobile Skincare Device</t>
  </si>
  <si>
    <t>DF Mobile Spare PC Board</t>
  </si>
  <si>
    <t>DF Mobile Treatment Head</t>
  </si>
  <si>
    <t>DF Mobile Spare Battery</t>
  </si>
  <si>
    <t>DF Mobile AC/DC Adaptor with Cable</t>
  </si>
  <si>
    <t>DF Mobile AC/DC Adapter with Cable (PIN)</t>
  </si>
  <si>
    <t>DF Mobile Charger Cable</t>
  </si>
  <si>
    <t>DF Mobile Charger Cable (PIN)</t>
  </si>
  <si>
    <t>DF Mobile Back Plastic Case</t>
  </si>
  <si>
    <t>DF Mobile Back Plastic Case (PIN)</t>
  </si>
  <si>
    <t>Rad Antioxidant Sun Cream</t>
  </si>
  <si>
    <t>Rad Shield Mineral Sunscreen</t>
  </si>
  <si>
    <t>Pre-Cleansing Oil</t>
  </si>
  <si>
    <t>290ml</t>
  </si>
  <si>
    <t>Eye Make-Up Remover</t>
  </si>
  <si>
    <t>Claytech Micro-Exfoliator</t>
  </si>
  <si>
    <t>Gel Micro-Exfoliator</t>
  </si>
  <si>
    <t>Foaming Cleansing Gel</t>
  </si>
  <si>
    <t>485ml</t>
  </si>
  <si>
    <t>Toner Forte</t>
  </si>
  <si>
    <t>Alpha Cream</t>
  </si>
  <si>
    <t>Fortifying Colostrum Serum</t>
  </si>
  <si>
    <t>Vita-Antioxidant Treatment Gel</t>
  </si>
  <si>
    <t>A &amp; C Serum</t>
  </si>
  <si>
    <t>A &amp; C Serum Forte</t>
  </si>
  <si>
    <t>Sono DFP 312 Peptide Serum</t>
  </si>
  <si>
    <t>Tri-Complex Dual Effect Filler Serum</t>
  </si>
  <si>
    <t>Alginate Masque</t>
  </si>
  <si>
    <t>500g</t>
  </si>
  <si>
    <t>Conductive Gel</t>
  </si>
  <si>
    <t>Massage Oil</t>
  </si>
  <si>
    <t>Contouring Body Profile Gel</t>
  </si>
  <si>
    <t>Vita-Antioxidant Essential Moisturiser</t>
  </si>
  <si>
    <t>Haize Gauze</t>
  </si>
  <si>
    <t>20 x 20cm</t>
  </si>
  <si>
    <t>Apres-CIT</t>
  </si>
  <si>
    <t>2 x 10ml</t>
  </si>
  <si>
    <t>20% Vita-C Micro Peel</t>
  </si>
  <si>
    <t>2 x 5ml</t>
  </si>
  <si>
    <t>2.5% TCA Cream</t>
  </si>
  <si>
    <t>140ml</t>
  </si>
  <si>
    <t>2.5% TCA Gel</t>
  </si>
  <si>
    <t>5% TCA Cream</t>
  </si>
  <si>
    <t>5% TCA Gel</t>
  </si>
  <si>
    <t>TCA-PAMGEL 1%</t>
  </si>
  <si>
    <t>TCA-PAMGEL 7.5%</t>
  </si>
  <si>
    <t>TCA-PAMGEL 10%</t>
  </si>
  <si>
    <t>2.5% Lactic Acid Cream</t>
  </si>
  <si>
    <t>5% Lactic Acid Cream</t>
  </si>
  <si>
    <t>7.5% Lactic Acid Cream</t>
  </si>
  <si>
    <t>10% Lactic Acid Gel</t>
  </si>
  <si>
    <t>Neutraliser</t>
  </si>
  <si>
    <t>Better Pillow</t>
  </si>
  <si>
    <t>Better Pillow Slip</t>
  </si>
  <si>
    <t>Medical 6 Row Set incl Roller Head, Handle &amp; Bracket (Autoclave)</t>
  </si>
  <si>
    <t>1mm</t>
  </si>
  <si>
    <t>Medical 6 Row Set incl Roller Head, Handle &amp; Bracket</t>
  </si>
  <si>
    <t>Medical 6 Row Roller Head Only (Autoclave)</t>
  </si>
  <si>
    <t>Medical 6 Row Roller Head</t>
  </si>
  <si>
    <t>Medical Roll-CIT® Plastic Handle in Tube (Disposable)</t>
  </si>
  <si>
    <t>Medical Handle S/S (Normal &amp; Autoclave)</t>
  </si>
  <si>
    <t>Medical 6 Row Bracket (Autoclave)</t>
  </si>
  <si>
    <t>Medical 6 Row Bracket S/S</t>
  </si>
  <si>
    <t>Medical Body Roll-CIT®</t>
  </si>
  <si>
    <t>1.5mm</t>
  </si>
  <si>
    <t>Medical Body Roller Heads Only (2 Pack)</t>
  </si>
  <si>
    <t>Medical Focus-CIT®</t>
  </si>
  <si>
    <t>Surgical 6 Row Set incl Roller Head, Handle &amp; Bracket (Autoclave)</t>
  </si>
  <si>
    <t>3mm</t>
  </si>
  <si>
    <t>Surgical 6 Row Roller Head (Autoclave)</t>
  </si>
  <si>
    <t>Surgical Roll-CIT® Plastic Handle in Tube (Disposable)</t>
  </si>
  <si>
    <t>Surgical Roll-CIT® Handle (Autoclave)</t>
  </si>
  <si>
    <t>Surgical 6 Row Bracket (Autoclave)</t>
  </si>
  <si>
    <t>Surgical Body Roll-CIT®</t>
  </si>
  <si>
    <t>Surgical Body Roller Heads Only (2 Pack)</t>
  </si>
  <si>
    <t>Surgical Focus-CIT®</t>
  </si>
  <si>
    <t>DF3 Machine with Accessories 230v</t>
  </si>
  <si>
    <t>Body Sonophoresis Probe - 6 PIN (DF1 &amp; DF2)</t>
  </si>
  <si>
    <t>Body Sonophoresis Probe - 4 PIN (DF2)</t>
  </si>
  <si>
    <t>Body Sonophoresis Probe - 7 PIN (DF3)</t>
  </si>
  <si>
    <t>Body - 3 Crocodile Clips Iontophoresis Lead (DF1 &amp; DF2)</t>
  </si>
  <si>
    <t>Face Sonophoresis Probe - 6 PIN (DF1 &amp; DF2)</t>
  </si>
  <si>
    <t>Face Sonophoresis Probe - 4 PIN (DF2)</t>
  </si>
  <si>
    <t>Face Sonophoresis Probe - 7 PIN (DF3)</t>
  </si>
  <si>
    <t>Face Replacement Disk (DF1 &amp; DF2)</t>
  </si>
  <si>
    <t>Crocodile Clips with Lead (DF1, DF2 &amp; DF3)</t>
  </si>
  <si>
    <t>Main Display PC Board Spare Part (DF2)</t>
  </si>
  <si>
    <t>Main Display PCB with Touch PCB (DF3)</t>
  </si>
  <si>
    <t>Sonic Board Spare Part (DF2)</t>
  </si>
  <si>
    <t>Front Panel Lexan with Plate (DF2)</t>
  </si>
  <si>
    <t>Machine Main Transformer (DF2)</t>
  </si>
  <si>
    <t>Gold Plated Roller with Lead (DF1, DF2 &amp; DF3)</t>
  </si>
  <si>
    <t>Foot Pedal with Cable (DF1 &amp; DF2)</t>
  </si>
  <si>
    <t>Rubber Electrode Only (DF1, DF2 &amp; DF3)</t>
  </si>
  <si>
    <t>Rubber Electrode With Lead (DF1, DF2 &amp; DF3)</t>
  </si>
  <si>
    <t>Handheld Rod &amp; Sponge (DF1, DF2 &amp; DF3)</t>
  </si>
  <si>
    <t>Replacement Sponge (DF1, DF2 &amp; DF3)</t>
  </si>
  <si>
    <t>White Side Panel Spare Part (DF2)</t>
  </si>
  <si>
    <t>Grey Carry Bag (DF2)</t>
  </si>
  <si>
    <t>Grey Carry Bag (DF3)</t>
  </si>
  <si>
    <t>Sonic Probe Lead &amp; Connector (4 PIN Replacement) (DF2)</t>
  </si>
  <si>
    <t>Iontophoresis Lead (DF1)</t>
  </si>
  <si>
    <t>Iontophoresis Lead (DF2 &amp; DF3)</t>
  </si>
  <si>
    <t>PCB Switch Replacement for Probe Face or Body</t>
  </si>
  <si>
    <t>TPCBA 3 Touch PCBA PCB (DF3)</t>
  </si>
  <si>
    <t>White Probe with Lead Only (DF3)</t>
  </si>
  <si>
    <t>Front Panel Printed Glass Only (DF3)</t>
  </si>
  <si>
    <t>Mains Filter (DF2)</t>
  </si>
  <si>
    <t>Mains Lead (DF1, DF2 &amp; DF3)</t>
  </si>
  <si>
    <t>Environ</t>
  </si>
  <si>
    <t>Exw Europe</t>
  </si>
  <si>
    <t>Lead Time 8-10 weeks</t>
  </si>
  <si>
    <t>Moq Usd25000.00</t>
  </si>
  <si>
    <t>Cost (usd)</t>
  </si>
  <si>
    <t>Description</t>
  </si>
  <si>
    <t>Ean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</si>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</sst>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5" fontId="3" fillId="3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3" fontId="2" fillId="4" borderId="1" xfId="0" applyNumberFormat="1" applyFont="1" applyFill="1" applyBorder="1" applyAlignment="1">
      <alignment horizontal="center" vertical="center"/>
    </xf>
    <xf numFmtId="0" fontId="4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7"/>
  <sheetViews>
    <sheetView tabSelected="1" workbookViewId="0">
      <pane ySplit="7" topLeftCell="A161" activePane="bottomLeft" state="frozen"/>
      <selection pane="bottomLeft" activeCell="B1" sqref="B1"/>
    </sheetView>
  </sheetViews>
  <sheetFormatPr defaultColWidth="14.44140625" defaultRowHeight="12" customHeight="1" x14ac:dyDescent="0.25"/>
  <cols>
    <col min="1" max="1" width="20" style="1" customWidth="1"/>
    <col min="2" max="2" width="26.33203125" style="1" customWidth="1"/>
    <col min="3" max="3" width="50" style="1" customWidth="1"/>
    <col min="4" max="4" width="18" style="1" customWidth="1"/>
    <col min="5" max="5" width="12.6640625" style="2" customWidth="1"/>
    <col min="6" max="16384" width="14.44140625" style="1"/>
  </cols>
  <sheetData>
    <row r="1" spans="1:5" ht="12" customHeight="1" x14ac:dyDescent="0.25">
      <c r="A1" s="14" t="s">
        <v>191</v>
      </c>
    </row>
    <row r="2" spans="1:5" ht="12" customHeight="1" x14ac:dyDescent="0.25">
      <c r="A2" s="14"/>
    </row>
    <row r="3" spans="1:5" ht="12" customHeight="1" x14ac:dyDescent="0.25">
      <c r="A3" s="14" t="s">
        <v>192</v>
      </c>
    </row>
    <row r="4" spans="1:5" ht="12" customHeight="1" x14ac:dyDescent="0.25">
      <c r="A4" s="14" t="s">
        <v>193</v>
      </c>
    </row>
    <row r="5" spans="1:5" ht="12" customHeight="1" x14ac:dyDescent="0.25">
      <c r="A5" s="14" t="s">
        <v>194</v>
      </c>
    </row>
    <row r="7" spans="1:5" s="6" customFormat="1" ht="12" customHeight="1" x14ac:dyDescent="0.25">
      <c r="A7" s="3" t="s">
        <v>197</v>
      </c>
      <c r="B7" s="4" t="s">
        <v>198</v>
      </c>
      <c r="C7" s="3" t="s">
        <v>196</v>
      </c>
      <c r="D7" s="3" t="s">
        <v>1</v>
      </c>
      <c r="E7" s="5" t="s">
        <v>195</v>
      </c>
    </row>
    <row r="8" spans="1:5" ht="12" customHeight="1" x14ac:dyDescent="0.25">
      <c r="A8" s="7">
        <v>6009660367250</v>
      </c>
      <c r="B8" s="7" t="str">
        <f>"FG/SEPC100"</f>
        <v>FG/SEPC100</v>
      </c>
      <c r="C8" s="8" t="s">
        <v>2</v>
      </c>
      <c r="D8" s="9" t="s">
        <v>3</v>
      </c>
      <c r="E8" s="10">
        <v>16.228800000000003</v>
      </c>
    </row>
    <row r="9" spans="1:5" ht="12" customHeight="1" x14ac:dyDescent="0.25">
      <c r="A9" s="7">
        <v>6009660368141</v>
      </c>
      <c r="B9" s="7" t="str">
        <f>"FG/SEEMR100"</f>
        <v>FG/SEEMR100</v>
      </c>
      <c r="C9" s="8" t="s">
        <v>4</v>
      </c>
      <c r="D9" s="9" t="s">
        <v>3</v>
      </c>
      <c r="E9" s="10">
        <v>13.888000000000002</v>
      </c>
    </row>
    <row r="10" spans="1:5" ht="12" customHeight="1" x14ac:dyDescent="0.25">
      <c r="A10" s="7">
        <v>6009660366185</v>
      </c>
      <c r="B10" s="7" t="str">
        <f>"FG/SECG200"</f>
        <v>FG/SECG200</v>
      </c>
      <c r="C10" s="8" t="s">
        <v>5</v>
      </c>
      <c r="D10" s="9" t="s">
        <v>6</v>
      </c>
      <c r="E10" s="10">
        <v>24.012800000000002</v>
      </c>
    </row>
    <row r="11" spans="1:5" ht="12" customHeight="1" x14ac:dyDescent="0.25">
      <c r="A11" s="7"/>
      <c r="B11" s="7" t="str">
        <f>"FG/SECLA200"</f>
        <v>FG/SECLA200</v>
      </c>
      <c r="C11" s="8" t="s">
        <v>7</v>
      </c>
      <c r="D11" s="9" t="s">
        <v>6</v>
      </c>
      <c r="E11" s="10">
        <v>24.012800000000002</v>
      </c>
    </row>
    <row r="12" spans="1:5" ht="12" customHeight="1" x14ac:dyDescent="0.25">
      <c r="A12" s="7">
        <v>6009660367854</v>
      </c>
      <c r="B12" s="7" t="str">
        <f>"FG/SEMTP200"</f>
        <v>FG/SEMTP200</v>
      </c>
      <c r="C12" s="8" t="s">
        <v>8</v>
      </c>
      <c r="D12" s="9" t="s">
        <v>6</v>
      </c>
      <c r="E12" s="10">
        <v>17.068800000000003</v>
      </c>
    </row>
    <row r="13" spans="1:5" ht="12" customHeight="1" x14ac:dyDescent="0.25">
      <c r="A13" s="7">
        <v>6009660366246</v>
      </c>
      <c r="B13" s="7" t="str">
        <f>"FG/SEEG015"</f>
        <v>FG/SEEG015</v>
      </c>
      <c r="C13" s="8" t="s">
        <v>9</v>
      </c>
      <c r="D13" s="9" t="s">
        <v>10</v>
      </c>
      <c r="E13" s="10">
        <v>19.118400000000001</v>
      </c>
    </row>
    <row r="14" spans="1:5" ht="12" customHeight="1" x14ac:dyDescent="0.25">
      <c r="A14" s="7">
        <v>6009660367601</v>
      </c>
      <c r="B14" s="7" t="str">
        <f>"FG/SEG050"</f>
        <v>FG/SEG050</v>
      </c>
      <c r="C14" s="8" t="s">
        <v>11</v>
      </c>
      <c r="D14" s="9" t="s">
        <v>12</v>
      </c>
      <c r="E14" s="10">
        <v>20.350400000000004</v>
      </c>
    </row>
    <row r="15" spans="1:5" ht="12" customHeight="1" x14ac:dyDescent="0.25">
      <c r="A15" s="7">
        <v>6009660366857</v>
      </c>
      <c r="B15" s="7" t="str">
        <f>"FG/SEM1050"</f>
        <v>FG/SEM1050</v>
      </c>
      <c r="C15" s="8" t="s">
        <v>13</v>
      </c>
      <c r="D15" s="9" t="s">
        <v>12</v>
      </c>
      <c r="E15" s="10">
        <v>24.371200000000005</v>
      </c>
    </row>
    <row r="16" spans="1:5" ht="12" customHeight="1" x14ac:dyDescent="0.25">
      <c r="A16" s="7">
        <v>6009660366864</v>
      </c>
      <c r="B16" s="7" t="str">
        <f>"FG/SEM2050"</f>
        <v>FG/SEM2050</v>
      </c>
      <c r="C16" s="8" t="s">
        <v>14</v>
      </c>
      <c r="D16" s="9" t="s">
        <v>12</v>
      </c>
      <c r="E16" s="10">
        <v>24.371200000000005</v>
      </c>
    </row>
    <row r="17" spans="1:5" ht="12" customHeight="1" x14ac:dyDescent="0.25">
      <c r="A17" s="7">
        <v>6009660366871</v>
      </c>
      <c r="B17" s="7" t="str">
        <f>"FG/SEM3050"</f>
        <v>FG/SEM3050</v>
      </c>
      <c r="C17" s="8" t="s">
        <v>15</v>
      </c>
      <c r="D17" s="9" t="s">
        <v>12</v>
      </c>
      <c r="E17" s="10">
        <v>24.371200000000005</v>
      </c>
    </row>
    <row r="18" spans="1:5" ht="12" customHeight="1" x14ac:dyDescent="0.25">
      <c r="A18" s="7">
        <v>6009660366888</v>
      </c>
      <c r="B18" s="7" t="str">
        <f>"FG/SEM4050"</f>
        <v>FG/SEM4050</v>
      </c>
      <c r="C18" s="8" t="s">
        <v>16</v>
      </c>
      <c r="D18" s="9" t="s">
        <v>12</v>
      </c>
      <c r="E18" s="10">
        <v>26.2864</v>
      </c>
    </row>
    <row r="19" spans="1:5" ht="12" customHeight="1" x14ac:dyDescent="0.25">
      <c r="A19" s="7">
        <v>6009660366895</v>
      </c>
      <c r="B19" s="7" t="str">
        <f>"FG/SEM5050"</f>
        <v>FG/SEM5050</v>
      </c>
      <c r="C19" s="8" t="s">
        <v>17</v>
      </c>
      <c r="D19" s="9" t="s">
        <v>12</v>
      </c>
      <c r="E19" s="10">
        <v>26.2864</v>
      </c>
    </row>
    <row r="20" spans="1:5" ht="12" customHeight="1" x14ac:dyDescent="0.25">
      <c r="A20" s="7">
        <v>6009660365713</v>
      </c>
      <c r="B20" s="7" t="str">
        <f>"FG/SECM050"</f>
        <v>FG/SECM050</v>
      </c>
      <c r="C20" s="8" t="s">
        <v>18</v>
      </c>
      <c r="D20" s="9" t="s">
        <v>12</v>
      </c>
      <c r="E20" s="10">
        <v>15.769600000000002</v>
      </c>
    </row>
    <row r="21" spans="1:5" ht="12" customHeight="1" x14ac:dyDescent="0.25">
      <c r="A21" s="7">
        <v>6009660368103</v>
      </c>
      <c r="B21" s="7" t="str">
        <f>"FG/YECLP200"</f>
        <v>FG/YECLP200</v>
      </c>
      <c r="C21" s="8" t="s">
        <v>19</v>
      </c>
      <c r="D21" s="9" t="s">
        <v>6</v>
      </c>
      <c r="E21" s="10">
        <v>26.745600000000003</v>
      </c>
    </row>
    <row r="22" spans="1:5" ht="12" customHeight="1" x14ac:dyDescent="0.25">
      <c r="A22" s="7"/>
      <c r="B22" s="7" t="str">
        <f>"FG/YETP200"</f>
        <v>FG/YETP200</v>
      </c>
      <c r="C22" s="8" t="s">
        <v>20</v>
      </c>
      <c r="D22" s="9" t="s">
        <v>6</v>
      </c>
      <c r="E22" s="10">
        <v>35</v>
      </c>
    </row>
    <row r="23" spans="1:5" ht="12" customHeight="1" x14ac:dyDescent="0.25">
      <c r="A23" s="7">
        <v>6009660367427</v>
      </c>
      <c r="B23" s="7" t="str">
        <f>"FG/YEEG010"</f>
        <v>FG/YEEG010</v>
      </c>
      <c r="C23" s="8" t="s">
        <v>21</v>
      </c>
      <c r="D23" s="9" t="s">
        <v>22</v>
      </c>
      <c r="E23" s="10">
        <v>32.916800000000002</v>
      </c>
    </row>
    <row r="24" spans="1:5" ht="12" customHeight="1" x14ac:dyDescent="0.25">
      <c r="A24" s="7">
        <v>6009660364860</v>
      </c>
      <c r="B24" s="7" t="str">
        <f>"FG/YES1035"</f>
        <v>FG/YES1035</v>
      </c>
      <c r="C24" s="8" t="s">
        <v>23</v>
      </c>
      <c r="D24" s="9" t="s">
        <v>24</v>
      </c>
      <c r="E24" s="10">
        <v>55.764800000000001</v>
      </c>
    </row>
    <row r="25" spans="1:5" ht="12" customHeight="1" x14ac:dyDescent="0.25">
      <c r="A25" s="7">
        <v>6009660364877</v>
      </c>
      <c r="B25" s="7" t="str">
        <f>"FG/YES2035"</f>
        <v>FG/YES2035</v>
      </c>
      <c r="C25" s="8" t="s">
        <v>25</v>
      </c>
      <c r="D25" s="9" t="s">
        <v>24</v>
      </c>
      <c r="E25" s="10">
        <v>55.764800000000001</v>
      </c>
    </row>
    <row r="26" spans="1:5" ht="12" customHeight="1" x14ac:dyDescent="0.25">
      <c r="A26" s="7">
        <v>6009660364884</v>
      </c>
      <c r="B26" s="7" t="str">
        <f>"FG/YES3035"</f>
        <v>FG/YES3035</v>
      </c>
      <c r="C26" s="8" t="s">
        <v>26</v>
      </c>
      <c r="D26" s="9" t="s">
        <v>24</v>
      </c>
      <c r="E26" s="10">
        <v>55.764800000000001</v>
      </c>
    </row>
    <row r="27" spans="1:5" ht="12" customHeight="1" x14ac:dyDescent="0.25">
      <c r="A27" s="7">
        <v>6009660364891</v>
      </c>
      <c r="B27" s="7" t="str">
        <f>"FG/YES4035"</f>
        <v>FG/YES4035</v>
      </c>
      <c r="C27" s="8" t="s">
        <v>27</v>
      </c>
      <c r="D27" s="9" t="s">
        <v>24</v>
      </c>
      <c r="E27" s="10">
        <v>61.4544</v>
      </c>
    </row>
    <row r="28" spans="1:5" ht="12" customHeight="1" x14ac:dyDescent="0.25">
      <c r="A28" s="7">
        <v>6009660367762</v>
      </c>
      <c r="B28" s="7" t="str">
        <f>"FG/YES4P035"</f>
        <v>FG/YES4P035</v>
      </c>
      <c r="C28" s="8" t="s">
        <v>28</v>
      </c>
      <c r="D28" s="9" t="s">
        <v>24</v>
      </c>
      <c r="E28" s="10">
        <v>67.603200000000001</v>
      </c>
    </row>
    <row r="29" spans="1:5" ht="12" customHeight="1" x14ac:dyDescent="0.25">
      <c r="A29" s="7">
        <v>6009660368349</v>
      </c>
      <c r="B29" s="7" t="str">
        <f>"FG/YEDC035"</f>
        <v>FG/YEDC035</v>
      </c>
      <c r="C29" s="8" t="s">
        <v>29</v>
      </c>
      <c r="D29" s="9" t="s">
        <v>24</v>
      </c>
      <c r="E29" s="10">
        <v>46.659199999999998</v>
      </c>
    </row>
    <row r="30" spans="1:5" ht="12" customHeight="1" x14ac:dyDescent="0.25">
      <c r="A30" s="7">
        <v>6009660366802</v>
      </c>
      <c r="B30" s="7" t="str">
        <f>"FG/YEDCP035"</f>
        <v>FG/YEDCP035</v>
      </c>
      <c r="C30" s="8" t="s">
        <v>30</v>
      </c>
      <c r="D30" s="9" t="s">
        <v>24</v>
      </c>
      <c r="E30" s="10">
        <v>53.491200000000006</v>
      </c>
    </row>
    <row r="31" spans="1:5" ht="12" customHeight="1" x14ac:dyDescent="0.25">
      <c r="A31" s="7">
        <v>6009660367731</v>
      </c>
      <c r="B31" s="7" t="str">
        <f>"FG/BECC125"</f>
        <v>FG/BECC125</v>
      </c>
      <c r="C31" s="8" t="s">
        <v>31</v>
      </c>
      <c r="D31" s="9" t="s">
        <v>32</v>
      </c>
      <c r="E31" s="10">
        <v>21.963200000000001</v>
      </c>
    </row>
    <row r="32" spans="1:5" ht="12" customHeight="1" x14ac:dyDescent="0.25">
      <c r="A32" s="7">
        <v>6009660367304</v>
      </c>
      <c r="B32" s="7" t="str">
        <f>"FG/BEDL200"</f>
        <v>FG/BEDL200</v>
      </c>
      <c r="C32" s="8" t="s">
        <v>33</v>
      </c>
      <c r="D32" s="9" t="s">
        <v>6</v>
      </c>
      <c r="E32" s="10">
        <v>22.847999999999999</v>
      </c>
    </row>
    <row r="33" spans="1:5" ht="12" customHeight="1" x14ac:dyDescent="0.25">
      <c r="A33" s="7">
        <v>6009660367328</v>
      </c>
      <c r="B33" s="7" t="str">
        <f>"FG/BEBO100"</f>
        <v>FG/BEBO100</v>
      </c>
      <c r="C33" s="8" t="s">
        <v>34</v>
      </c>
      <c r="D33" s="9" t="s">
        <v>3</v>
      </c>
      <c r="E33" s="10">
        <v>24.584000000000003</v>
      </c>
    </row>
    <row r="34" spans="1:5" ht="12" customHeight="1" x14ac:dyDescent="0.25">
      <c r="A34" s="7"/>
      <c r="B34" s="7" t="str">
        <f>"FG/HSN060"</f>
        <v>FG/HSN060</v>
      </c>
      <c r="C34" s="8" t="s">
        <v>35</v>
      </c>
      <c r="D34" s="9" t="s">
        <v>36</v>
      </c>
      <c r="E34" s="10">
        <v>15.019200000000001</v>
      </c>
    </row>
    <row r="35" spans="1:5" ht="12" customHeight="1" x14ac:dyDescent="0.25">
      <c r="A35" s="7"/>
      <c r="B35" s="7" t="str">
        <f>"FG/VAD120"</f>
        <v>FG/VAD120</v>
      </c>
      <c r="C35" s="8" t="s">
        <v>37</v>
      </c>
      <c r="D35" s="9" t="s">
        <v>38</v>
      </c>
      <c r="E35" s="10">
        <v>18.435200000000002</v>
      </c>
    </row>
    <row r="36" spans="1:5" ht="12" customHeight="1" x14ac:dyDescent="0.25">
      <c r="A36" s="7"/>
      <c r="B36" s="7" t="str">
        <f>"FG/FPEC180"</f>
        <v>FG/FPEC180</v>
      </c>
      <c r="C36" s="8" t="s">
        <v>39</v>
      </c>
      <c r="D36" s="9" t="s">
        <v>40</v>
      </c>
      <c r="E36" s="10">
        <v>34.708800000000004</v>
      </c>
    </row>
    <row r="37" spans="1:5" ht="12" customHeight="1" x14ac:dyDescent="0.25">
      <c r="A37" s="7">
        <v>6009660365874</v>
      </c>
      <c r="B37" s="7" t="str">
        <f>"FG/FCCAOG050"</f>
        <v>FG/FCCAOG050</v>
      </c>
      <c r="C37" s="8" t="s">
        <v>41</v>
      </c>
      <c r="D37" s="9" t="s">
        <v>12</v>
      </c>
      <c r="E37" s="10">
        <v>19.824000000000002</v>
      </c>
    </row>
    <row r="38" spans="1:5" ht="12" customHeight="1" x14ac:dyDescent="0.25">
      <c r="A38" s="7">
        <v>6009660367700</v>
      </c>
      <c r="B38" s="7" t="str">
        <f>"FG/FCCCOL030"</f>
        <v>FG/FCCCOL030</v>
      </c>
      <c r="C38" s="8" t="s">
        <v>42</v>
      </c>
      <c r="D38" s="9" t="s">
        <v>43</v>
      </c>
      <c r="E38" s="10">
        <v>25.715200000000003</v>
      </c>
    </row>
    <row r="39" spans="1:5" ht="12" customHeight="1" x14ac:dyDescent="0.25">
      <c r="A39" s="7">
        <v>6009660367571</v>
      </c>
      <c r="B39" s="7" t="str">
        <f>"FG/FCCAPS050"</f>
        <v>FG/FCCAPS050</v>
      </c>
      <c r="C39" s="8" t="s">
        <v>44</v>
      </c>
      <c r="D39" s="9" t="s">
        <v>12</v>
      </c>
      <c r="E39" s="10">
        <v>18.211200000000005</v>
      </c>
    </row>
    <row r="40" spans="1:5" ht="12" customHeight="1" x14ac:dyDescent="0.25">
      <c r="A40" s="7">
        <v>6009660367779</v>
      </c>
      <c r="B40" s="7" t="str">
        <f>"FG/FCCAPM075"</f>
        <v>FG/FCCAPM075</v>
      </c>
      <c r="C40" s="8" t="s">
        <v>45</v>
      </c>
      <c r="D40" s="9" t="s">
        <v>46</v>
      </c>
      <c r="E40" s="10">
        <v>17.64</v>
      </c>
    </row>
    <row r="41" spans="1:5" ht="12" customHeight="1" x14ac:dyDescent="0.25">
      <c r="A41" s="7">
        <v>6009660366703</v>
      </c>
      <c r="B41" s="7" t="str">
        <f>"FG/FCSSW150"</f>
        <v>FG/FCSSW150</v>
      </c>
      <c r="C41" s="8" t="s">
        <v>47</v>
      </c>
      <c r="D41" s="9" t="s">
        <v>48</v>
      </c>
      <c r="E41" s="10">
        <v>19.465600000000002</v>
      </c>
    </row>
    <row r="42" spans="1:5" ht="12" customHeight="1" x14ac:dyDescent="0.25">
      <c r="A42" s="7">
        <v>6009660367717</v>
      </c>
      <c r="B42" s="7" t="str">
        <f>"FG/FCSST100"</f>
        <v>FG/FCSST100</v>
      </c>
      <c r="C42" s="8" t="s">
        <v>49</v>
      </c>
      <c r="D42" s="9" t="s">
        <v>3</v>
      </c>
      <c r="E42" s="10">
        <v>15.747200000000001</v>
      </c>
    </row>
    <row r="43" spans="1:5" ht="12" customHeight="1" x14ac:dyDescent="0.25">
      <c r="A43" s="7">
        <v>6009660366291</v>
      </c>
      <c r="B43" s="7" t="str">
        <f>"FG/FCSSS010"</f>
        <v>FG/FCSSS010</v>
      </c>
      <c r="C43" s="8" t="s">
        <v>50</v>
      </c>
      <c r="D43" s="9" t="s">
        <v>22</v>
      </c>
      <c r="E43" s="10">
        <v>15.937600000000002</v>
      </c>
    </row>
    <row r="44" spans="1:5" ht="12" customHeight="1" x14ac:dyDescent="0.25">
      <c r="A44" s="7">
        <v>6009660367342</v>
      </c>
      <c r="B44" s="7" t="str">
        <f>"FG/FCSSL060"</f>
        <v>FG/FCSSL060</v>
      </c>
      <c r="C44" s="8" t="s">
        <v>51</v>
      </c>
      <c r="D44" s="9" t="s">
        <v>52</v>
      </c>
      <c r="E44" s="10">
        <v>17.864000000000001</v>
      </c>
    </row>
    <row r="45" spans="1:5" ht="12" customHeight="1" x14ac:dyDescent="0.25">
      <c r="A45" s="7">
        <v>6009660366307</v>
      </c>
      <c r="B45" s="7" t="str">
        <f>"FG/FCSSO060"</f>
        <v>FG/FCSSO060</v>
      </c>
      <c r="C45" s="8" t="s">
        <v>53</v>
      </c>
      <c r="D45" s="9" t="s">
        <v>52</v>
      </c>
      <c r="E45" s="10">
        <v>19.006399999999999</v>
      </c>
    </row>
    <row r="46" spans="1:5" ht="12" customHeight="1" x14ac:dyDescent="0.25">
      <c r="A46" s="7"/>
      <c r="B46" s="7" t="str">
        <f>"FG/FCSSCM050NB"</f>
        <v>FG/FCSSCM050NB</v>
      </c>
      <c r="C46" s="8" t="s">
        <v>54</v>
      </c>
      <c r="D46" s="9" t="s">
        <v>12</v>
      </c>
      <c r="E46" s="10">
        <v>21.851200000000002</v>
      </c>
    </row>
    <row r="47" spans="1:5" ht="12" customHeight="1" x14ac:dyDescent="0.25">
      <c r="A47" s="7">
        <v>6009660365850</v>
      </c>
      <c r="B47" s="7" t="str">
        <f>"FG/FCMHOC030"</f>
        <v>FG/FCMHOC030</v>
      </c>
      <c r="C47" s="8" t="s">
        <v>55</v>
      </c>
      <c r="D47" s="9" t="s">
        <v>56</v>
      </c>
      <c r="E47" s="10">
        <v>37.553600000000003</v>
      </c>
    </row>
    <row r="48" spans="1:5" ht="12" customHeight="1" x14ac:dyDescent="0.25">
      <c r="A48" s="7">
        <v>6009660365836</v>
      </c>
      <c r="B48" s="7" t="str">
        <f>"FG/FCMHS030"</f>
        <v>FG/FCMHS030</v>
      </c>
      <c r="C48" s="8" t="s">
        <v>57</v>
      </c>
      <c r="D48" s="9" t="s">
        <v>43</v>
      </c>
      <c r="E48" s="10">
        <v>36.411200000000001</v>
      </c>
    </row>
    <row r="49" spans="1:5" ht="12" customHeight="1" x14ac:dyDescent="0.25">
      <c r="A49" s="7">
        <v>6009660365843</v>
      </c>
      <c r="B49" s="7" t="str">
        <f>"FG/FCMNC050"</f>
        <v>FG/FCMNC050</v>
      </c>
      <c r="C49" s="8" t="s">
        <v>58</v>
      </c>
      <c r="D49" s="9" t="s">
        <v>12</v>
      </c>
      <c r="E49" s="10">
        <v>25.032000000000004</v>
      </c>
    </row>
    <row r="50" spans="1:5" ht="12" customHeight="1" x14ac:dyDescent="0.25">
      <c r="A50" s="7">
        <v>6009660365867</v>
      </c>
      <c r="B50" s="7" t="str">
        <f>"FG/FCMSM050"</f>
        <v>FG/FCMSM050</v>
      </c>
      <c r="C50" s="8" t="s">
        <v>59</v>
      </c>
      <c r="D50" s="9" t="s">
        <v>12</v>
      </c>
      <c r="E50" s="10">
        <v>23.038400000000003</v>
      </c>
    </row>
    <row r="51" spans="1:5" ht="12" customHeight="1" x14ac:dyDescent="0.25">
      <c r="A51" s="7">
        <v>6009660366369</v>
      </c>
      <c r="B51" s="7" t="str">
        <f>"FG/FCRCB025"</f>
        <v>FG/FCRCB025</v>
      </c>
      <c r="C51" s="8" t="s">
        <v>60</v>
      </c>
      <c r="D51" s="9" t="s">
        <v>61</v>
      </c>
      <c r="E51" s="10">
        <v>21.167999999999999</v>
      </c>
    </row>
    <row r="52" spans="1:5" ht="12" customHeight="1" x14ac:dyDescent="0.25">
      <c r="A52" s="7">
        <v>6009660368394</v>
      </c>
      <c r="B52" s="7" t="str">
        <f>"FG/FCRMPL060"</f>
        <v>FG/FCRMPL060</v>
      </c>
      <c r="C52" s="8" t="s">
        <v>62</v>
      </c>
      <c r="D52" s="9" t="s">
        <v>52</v>
      </c>
      <c r="E52" s="10">
        <v>22.534400000000002</v>
      </c>
    </row>
    <row r="53" spans="1:5" ht="12" customHeight="1" x14ac:dyDescent="0.25">
      <c r="A53" s="7">
        <v>6009660366574</v>
      </c>
      <c r="B53" s="7" t="str">
        <f>"FG/FCRMFSS"</f>
        <v>FG/FCRMFSS</v>
      </c>
      <c r="C53" s="8" t="s">
        <v>63</v>
      </c>
      <c r="D53" s="9" t="s">
        <v>64</v>
      </c>
      <c r="E53" s="10">
        <v>39.379199999999997</v>
      </c>
    </row>
    <row r="54" spans="1:5" ht="12" customHeight="1" x14ac:dyDescent="0.25">
      <c r="A54" s="7">
        <v>6009660368127</v>
      </c>
      <c r="B54" s="7" t="str">
        <f>"FG/FCYAHT200"</f>
        <v>FG/FCYAHT200</v>
      </c>
      <c r="C54" s="8" t="s">
        <v>65</v>
      </c>
      <c r="D54" s="9" t="s">
        <v>6</v>
      </c>
      <c r="E54" s="10">
        <v>21.627200000000002</v>
      </c>
    </row>
    <row r="55" spans="1:5" ht="12" customHeight="1" x14ac:dyDescent="0.25">
      <c r="A55" s="7">
        <v>6009660367298</v>
      </c>
      <c r="B55" s="7" t="str">
        <f>"FG/FCYAM030"</f>
        <v>FG/FCYAM030</v>
      </c>
      <c r="C55" s="8" t="s">
        <v>66</v>
      </c>
      <c r="D55" s="9" t="s">
        <v>43</v>
      </c>
      <c r="E55" s="10">
        <v>47.801600000000008</v>
      </c>
    </row>
    <row r="56" spans="1:5" ht="12" customHeight="1" x14ac:dyDescent="0.25">
      <c r="A56" s="7">
        <v>6009660367724</v>
      </c>
      <c r="B56" s="7" t="str">
        <f>"FG/FCYAE030"</f>
        <v>FG/FCYAE030</v>
      </c>
      <c r="C56" s="8" t="s">
        <v>67</v>
      </c>
      <c r="D56" s="9" t="s">
        <v>43</v>
      </c>
      <c r="E56" s="10">
        <v>47.801600000000008</v>
      </c>
    </row>
    <row r="57" spans="1:5" ht="12" customHeight="1" x14ac:dyDescent="0.25">
      <c r="A57" s="7">
        <v>6009660365829</v>
      </c>
      <c r="B57" s="7" t="str">
        <f>"FG/FCYFS020"</f>
        <v>FG/FCYFS020</v>
      </c>
      <c r="C57" s="8" t="s">
        <v>68</v>
      </c>
      <c r="D57" s="9" t="s">
        <v>69</v>
      </c>
      <c r="E57" s="10">
        <v>99.00800000000001</v>
      </c>
    </row>
    <row r="58" spans="1:5" ht="12" customHeight="1" x14ac:dyDescent="0.25">
      <c r="A58" s="7">
        <v>6009660368790</v>
      </c>
      <c r="B58" s="7" t="str">
        <f>"FG/FCYRS030"</f>
        <v>FG/FCYRS030</v>
      </c>
      <c r="C58" s="8" t="s">
        <v>70</v>
      </c>
      <c r="D58" s="9" t="s">
        <v>43</v>
      </c>
      <c r="E58" s="10">
        <v>26.398400000000002</v>
      </c>
    </row>
    <row r="59" spans="1:5" ht="12" customHeight="1" x14ac:dyDescent="0.25">
      <c r="A59" s="7">
        <v>6009660368806</v>
      </c>
      <c r="B59" s="7" t="str">
        <f>"FG/FCYRSF030"</f>
        <v>FG/FCYRSF030</v>
      </c>
      <c r="C59" s="8" t="s">
        <v>71</v>
      </c>
      <c r="D59" s="9" t="s">
        <v>43</v>
      </c>
      <c r="E59" s="10">
        <v>33.006399999999999</v>
      </c>
    </row>
    <row r="60" spans="1:5" ht="12" customHeight="1" x14ac:dyDescent="0.25">
      <c r="A60" s="7">
        <v>6009660368028</v>
      </c>
      <c r="B60" s="7" t="str">
        <f>"FG/FCYSNS030"</f>
        <v>FG/FCYSNS030</v>
      </c>
      <c r="C60" s="8" t="s">
        <v>72</v>
      </c>
      <c r="D60" s="9" t="s">
        <v>43</v>
      </c>
      <c r="E60" s="10">
        <v>35.851199999999999</v>
      </c>
    </row>
    <row r="61" spans="1:5" ht="12" customHeight="1" x14ac:dyDescent="0.25">
      <c r="A61" s="7">
        <v>6009660368004</v>
      </c>
      <c r="B61" s="7" t="str">
        <f>"FG/FCYHSFC030"</f>
        <v>FG/FCYHSFC030</v>
      </c>
      <c r="C61" s="8" t="s">
        <v>73</v>
      </c>
      <c r="D61" s="9" t="s">
        <v>43</v>
      </c>
      <c r="E61" s="10">
        <v>38.651200000000003</v>
      </c>
    </row>
    <row r="62" spans="1:5" ht="12" customHeight="1" x14ac:dyDescent="0.25">
      <c r="A62" s="7"/>
      <c r="B62" s="7" t="str">
        <f>"FG/FCYRM050NB"</f>
        <v>FG/FCYRM050NB</v>
      </c>
      <c r="C62" s="8" t="s">
        <v>74</v>
      </c>
      <c r="D62" s="9" t="s">
        <v>12</v>
      </c>
      <c r="E62" s="10">
        <v>28.448</v>
      </c>
    </row>
    <row r="63" spans="1:5" ht="12" customHeight="1" x14ac:dyDescent="0.25">
      <c r="A63" s="7"/>
      <c r="B63" s="7" t="str">
        <f>"FG/FCSTICS100"</f>
        <v>FG/FCSTICS100</v>
      </c>
      <c r="C63" s="8" t="s">
        <v>75</v>
      </c>
      <c r="D63" s="9" t="s">
        <v>3</v>
      </c>
      <c r="E63" s="10">
        <v>18.984000000000002</v>
      </c>
    </row>
    <row r="64" spans="1:5" ht="12" customHeight="1" x14ac:dyDescent="0.25">
      <c r="A64" s="7">
        <v>6009660367649</v>
      </c>
      <c r="B64" s="7" t="str">
        <f>"FG/FCSTCRC"</f>
        <v>FG/FCSTCRC</v>
      </c>
      <c r="C64" s="8" t="s">
        <v>76</v>
      </c>
      <c r="D64" s="9" t="s">
        <v>77</v>
      </c>
      <c r="E64" s="10">
        <v>60.312000000000005</v>
      </c>
    </row>
    <row r="65" spans="1:5" ht="12" customHeight="1" x14ac:dyDescent="0.25">
      <c r="A65" s="7">
        <v>6009660367656</v>
      </c>
      <c r="B65" s="7" t="str">
        <f>"FG/FCSTGCRC"</f>
        <v>FG/FCSTGCRC</v>
      </c>
      <c r="C65" s="8" t="s">
        <v>78</v>
      </c>
      <c r="D65" s="9" t="s">
        <v>79</v>
      </c>
      <c r="E65" s="10">
        <v>177.53120000000001</v>
      </c>
    </row>
    <row r="66" spans="1:5" ht="12" customHeight="1" x14ac:dyDescent="0.25">
      <c r="A66" s="7">
        <v>6009660367632</v>
      </c>
      <c r="B66" s="7" t="str">
        <f>"FG/FCSTCFC"</f>
        <v>FG/FCSTCFC</v>
      </c>
      <c r="C66" s="8" t="s">
        <v>80</v>
      </c>
      <c r="D66" s="9" t="s">
        <v>77</v>
      </c>
      <c r="E66" s="10">
        <v>27.081600000000002</v>
      </c>
    </row>
    <row r="67" spans="1:5" ht="12" customHeight="1" x14ac:dyDescent="0.25">
      <c r="A67" s="7">
        <v>6009660368011</v>
      </c>
      <c r="B67" s="7" t="str">
        <f>"FG/FCSTBCRC"</f>
        <v>FG/FCSTBCRC</v>
      </c>
      <c r="C67" s="8" t="s">
        <v>81</v>
      </c>
      <c r="D67" s="9" t="s">
        <v>77</v>
      </c>
      <c r="E67" s="10">
        <v>121.7664</v>
      </c>
    </row>
    <row r="68" spans="1:5" ht="12" customHeight="1" x14ac:dyDescent="0.25">
      <c r="A68" s="7"/>
      <c r="B68" s="7" t="str">
        <f>"FG/FCSTDFM"</f>
        <v>FG/FCSTDFM</v>
      </c>
      <c r="C68" s="8" t="s">
        <v>82</v>
      </c>
      <c r="D68" s="9" t="s">
        <v>0</v>
      </c>
      <c r="E68" s="10">
        <v>432.44320000000005</v>
      </c>
    </row>
    <row r="69" spans="1:5" ht="12" customHeight="1" x14ac:dyDescent="0.25">
      <c r="A69" s="7"/>
      <c r="B69" s="7" t="str">
        <f>"FG/DFPCBSP"</f>
        <v>FG/DFPCBSP</v>
      </c>
      <c r="C69" s="8" t="s">
        <v>83</v>
      </c>
      <c r="D69" s="9" t="s">
        <v>0</v>
      </c>
      <c r="E69" s="10">
        <v>184.92320000000004</v>
      </c>
    </row>
    <row r="70" spans="1:5" ht="12" customHeight="1" x14ac:dyDescent="0.25">
      <c r="A70" s="7"/>
      <c r="B70" s="7" t="str">
        <f>"FG/DFMTH"</f>
        <v>FG/DFMTH</v>
      </c>
      <c r="C70" s="8" t="s">
        <v>84</v>
      </c>
      <c r="D70" s="9" t="s">
        <v>0</v>
      </c>
      <c r="E70" s="10">
        <v>112.39200000000001</v>
      </c>
    </row>
    <row r="71" spans="1:5" ht="12" customHeight="1" x14ac:dyDescent="0.25">
      <c r="A71" s="7"/>
      <c r="B71" s="7" t="str">
        <f>"FG/DFBATSP"</f>
        <v>FG/DFBATSP</v>
      </c>
      <c r="C71" s="8" t="s">
        <v>85</v>
      </c>
      <c r="D71" s="9" t="s">
        <v>0</v>
      </c>
      <c r="E71" s="10">
        <v>54.622400000000006</v>
      </c>
    </row>
    <row r="72" spans="1:5" ht="12" customHeight="1" x14ac:dyDescent="0.25">
      <c r="A72" s="7"/>
      <c r="B72" s="7" t="str">
        <f>"FG/DFMACDC"</f>
        <v>FG/DFMACDC</v>
      </c>
      <c r="C72" s="8" t="s">
        <v>86</v>
      </c>
      <c r="D72" s="9" t="s">
        <v>0</v>
      </c>
      <c r="E72" s="10">
        <v>61.91360000000001</v>
      </c>
    </row>
    <row r="73" spans="1:5" ht="12" customHeight="1" x14ac:dyDescent="0.25">
      <c r="A73" s="7"/>
      <c r="B73" s="7" t="str">
        <f>"FG/DFMACDCPIN"</f>
        <v>FG/DFMACDCPIN</v>
      </c>
      <c r="C73" s="8" t="s">
        <v>87</v>
      </c>
      <c r="D73" s="9" t="s">
        <v>0</v>
      </c>
      <c r="E73" s="10">
        <v>61.91360000000001</v>
      </c>
    </row>
    <row r="74" spans="1:5" ht="12" customHeight="1" x14ac:dyDescent="0.25">
      <c r="A74" s="7"/>
      <c r="B74" s="7" t="str">
        <f>"FG/DFMCC"</f>
        <v>FG/DFMCC</v>
      </c>
      <c r="C74" s="8" t="s">
        <v>88</v>
      </c>
      <c r="D74" s="9" t="s">
        <v>0</v>
      </c>
      <c r="E74" s="10">
        <v>14.224</v>
      </c>
    </row>
    <row r="75" spans="1:5" ht="12" customHeight="1" x14ac:dyDescent="0.25">
      <c r="A75" s="7"/>
      <c r="B75" s="7" t="str">
        <f>"FG/DFMCCPIN"</f>
        <v>FG/DFMCCPIN</v>
      </c>
      <c r="C75" s="8" t="s">
        <v>89</v>
      </c>
      <c r="D75" s="9" t="s">
        <v>0</v>
      </c>
      <c r="E75" s="10">
        <v>14.224</v>
      </c>
    </row>
    <row r="76" spans="1:5" ht="12" customHeight="1" x14ac:dyDescent="0.25">
      <c r="A76" s="7"/>
      <c r="B76" s="7" t="str">
        <f>"FG/DFMBPC"</f>
        <v>FG/DFMBPC</v>
      </c>
      <c r="C76" s="8" t="s">
        <v>90</v>
      </c>
      <c r="D76" s="9" t="s">
        <v>0</v>
      </c>
      <c r="E76" s="10">
        <v>29.019200000000001</v>
      </c>
    </row>
    <row r="77" spans="1:5" ht="12" customHeight="1" x14ac:dyDescent="0.25">
      <c r="A77" s="7"/>
      <c r="B77" s="7" t="str">
        <f>"FG/DFMBPCPIN"</f>
        <v>FG/DFMBPCPIN</v>
      </c>
      <c r="C77" s="8" t="s">
        <v>91</v>
      </c>
      <c r="D77" s="9" t="s">
        <v>0</v>
      </c>
      <c r="E77" s="10">
        <v>29.019200000000001</v>
      </c>
    </row>
    <row r="78" spans="1:5" ht="12" customHeight="1" x14ac:dyDescent="0.25">
      <c r="A78" s="7">
        <v>6009660367540</v>
      </c>
      <c r="B78" s="7" t="str">
        <f>"FG/EMRAD100"</f>
        <v>FG/EMRAD100</v>
      </c>
      <c r="C78" s="8" t="s">
        <v>92</v>
      </c>
      <c r="D78" s="9" t="s">
        <v>3</v>
      </c>
      <c r="E78" s="10">
        <v>19.275200000000002</v>
      </c>
    </row>
    <row r="79" spans="1:5" ht="12" customHeight="1" x14ac:dyDescent="0.25">
      <c r="A79" s="7">
        <v>6009660367564</v>
      </c>
      <c r="B79" s="7" t="str">
        <f>"FG/EMSCRS125"</f>
        <v>FG/EMSCRS125</v>
      </c>
      <c r="C79" s="8" t="s">
        <v>93</v>
      </c>
      <c r="D79" s="9" t="s">
        <v>32</v>
      </c>
      <c r="E79" s="10">
        <v>24.169599999999999</v>
      </c>
    </row>
    <row r="80" spans="1:5" ht="12" customHeight="1" x14ac:dyDescent="0.25">
      <c r="A80" s="11">
        <v>6009660367878</v>
      </c>
      <c r="B80" s="11" t="str">
        <f>"FG/PPCO290"</f>
        <v>FG/PPCO290</v>
      </c>
      <c r="C80" s="12" t="s">
        <v>94</v>
      </c>
      <c r="D80" s="13" t="s">
        <v>95</v>
      </c>
      <c r="E80" s="10">
        <v>21.056000000000004</v>
      </c>
    </row>
    <row r="81" spans="1:5" ht="12" customHeight="1" x14ac:dyDescent="0.25">
      <c r="A81" s="11">
        <v>6009660368134</v>
      </c>
      <c r="B81" s="11" t="str">
        <f>"FG/PEMR290"</f>
        <v>FG/PEMR290</v>
      </c>
      <c r="C81" s="12" t="s">
        <v>96</v>
      </c>
      <c r="D81" s="13" t="s">
        <v>95</v>
      </c>
      <c r="E81" s="10">
        <v>16.844799999999999</v>
      </c>
    </row>
    <row r="82" spans="1:5" ht="12" customHeight="1" x14ac:dyDescent="0.25">
      <c r="A82" s="11">
        <v>6009660367106</v>
      </c>
      <c r="B82" s="11" t="str">
        <f>"FG/PCME200"</f>
        <v>FG/PCME200</v>
      </c>
      <c r="C82" s="12" t="s">
        <v>97</v>
      </c>
      <c r="D82" s="13" t="s">
        <v>6</v>
      </c>
      <c r="E82" s="10">
        <v>27.955200000000005</v>
      </c>
    </row>
    <row r="83" spans="1:5" ht="12" customHeight="1" x14ac:dyDescent="0.25">
      <c r="A83" s="11"/>
      <c r="B83" s="11" t="str">
        <f>"FG/PGME290"</f>
        <v>FG/PGME290</v>
      </c>
      <c r="C83" s="12" t="s">
        <v>98</v>
      </c>
      <c r="D83" s="13" t="s">
        <v>95</v>
      </c>
      <c r="E83" s="10">
        <v>73.404800000000009</v>
      </c>
    </row>
    <row r="84" spans="1:5" ht="12" customHeight="1" x14ac:dyDescent="0.25">
      <c r="A84" s="11"/>
      <c r="B84" s="11" t="str">
        <f>"FG/PCG485"</f>
        <v>FG/PCG485</v>
      </c>
      <c r="C84" s="12" t="s">
        <v>99</v>
      </c>
      <c r="D84" s="13" t="s">
        <v>100</v>
      </c>
      <c r="E84" s="10">
        <v>27.316800000000004</v>
      </c>
    </row>
    <row r="85" spans="1:5" ht="12" customHeight="1" x14ac:dyDescent="0.25">
      <c r="A85" s="11">
        <v>6009660368110</v>
      </c>
      <c r="B85" s="11" t="str">
        <f>"FG/PTF485"</f>
        <v>FG/PTF485</v>
      </c>
      <c r="C85" s="12" t="s">
        <v>101</v>
      </c>
      <c r="D85" s="13" t="s">
        <v>100</v>
      </c>
      <c r="E85" s="10">
        <v>39.827200000000005</v>
      </c>
    </row>
    <row r="86" spans="1:5" ht="12" customHeight="1" x14ac:dyDescent="0.25">
      <c r="A86" s="11">
        <v>6009660366260</v>
      </c>
      <c r="B86" s="11" t="str">
        <f>"FG/ACP200"</f>
        <v>FG/ACP200</v>
      </c>
      <c r="C86" s="12" t="s">
        <v>102</v>
      </c>
      <c r="D86" s="13" t="s">
        <v>6</v>
      </c>
      <c r="E86" s="10">
        <v>40.9696</v>
      </c>
    </row>
    <row r="87" spans="1:5" ht="12" customHeight="1" x14ac:dyDescent="0.25">
      <c r="A87" s="11"/>
      <c r="B87" s="11" t="str">
        <f>"FG/PCOL050"</f>
        <v>FG/PCOL050</v>
      </c>
      <c r="C87" s="12" t="s">
        <v>103</v>
      </c>
      <c r="D87" s="13" t="s">
        <v>12</v>
      </c>
      <c r="E87" s="10">
        <v>27.876800000000003</v>
      </c>
    </row>
    <row r="88" spans="1:5" ht="12" customHeight="1" x14ac:dyDescent="0.25">
      <c r="A88" s="11">
        <v>6009660367182</v>
      </c>
      <c r="B88" s="11" t="str">
        <f>"FG/PTG100"</f>
        <v>FG/PTG100</v>
      </c>
      <c r="C88" s="12" t="s">
        <v>104</v>
      </c>
      <c r="D88" s="13" t="s">
        <v>3</v>
      </c>
      <c r="E88" s="10">
        <v>21.761600000000001</v>
      </c>
    </row>
    <row r="89" spans="1:5" ht="12" customHeight="1" x14ac:dyDescent="0.25">
      <c r="A89" s="11">
        <v>6009660367144</v>
      </c>
      <c r="B89" s="11" t="str">
        <f>"FG/PACS050"</f>
        <v>FG/PACS050</v>
      </c>
      <c r="C89" s="12" t="s">
        <v>105</v>
      </c>
      <c r="D89" s="13" t="s">
        <v>12</v>
      </c>
      <c r="E89" s="10">
        <v>52.192000000000007</v>
      </c>
    </row>
    <row r="90" spans="1:5" ht="12" customHeight="1" x14ac:dyDescent="0.25">
      <c r="A90" s="11">
        <v>6009660367151</v>
      </c>
      <c r="B90" s="11" t="str">
        <f>"FG/PACSF050"</f>
        <v>FG/PACSF050</v>
      </c>
      <c r="C90" s="12" t="s">
        <v>106</v>
      </c>
      <c r="D90" s="13" t="s">
        <v>12</v>
      </c>
      <c r="E90" s="10">
        <v>45.516800000000003</v>
      </c>
    </row>
    <row r="91" spans="1:5" ht="12" customHeight="1" x14ac:dyDescent="0.25">
      <c r="A91" s="11"/>
      <c r="B91" s="11" t="str">
        <f>"FG/PSDFPS050"</f>
        <v>FG/PSDFPS050</v>
      </c>
      <c r="C91" s="12" t="s">
        <v>107</v>
      </c>
      <c r="D91" s="13" t="s">
        <v>12</v>
      </c>
      <c r="E91" s="10">
        <v>37.945600000000006</v>
      </c>
    </row>
    <row r="92" spans="1:5" ht="12" customHeight="1" x14ac:dyDescent="0.25">
      <c r="A92" s="11">
        <v>6009660367991</v>
      </c>
      <c r="B92" s="11" t="str">
        <f>"FG/PDEFS050"</f>
        <v>FG/PDEFS050</v>
      </c>
      <c r="C92" s="12" t="s">
        <v>108</v>
      </c>
      <c r="D92" s="13" t="s">
        <v>12</v>
      </c>
      <c r="E92" s="10">
        <v>23.217600000000004</v>
      </c>
    </row>
    <row r="93" spans="1:5" ht="12" customHeight="1" x14ac:dyDescent="0.25">
      <c r="A93" s="11">
        <v>6009660367410</v>
      </c>
      <c r="B93" s="11" t="str">
        <f>"FG/PAM500"</f>
        <v>FG/PAM500</v>
      </c>
      <c r="C93" s="12" t="s">
        <v>109</v>
      </c>
      <c r="D93" s="13" t="s">
        <v>110</v>
      </c>
      <c r="E93" s="10">
        <v>35.761600000000001</v>
      </c>
    </row>
    <row r="94" spans="1:5" ht="12" customHeight="1" x14ac:dyDescent="0.25">
      <c r="A94" s="11">
        <v>6009660367083</v>
      </c>
      <c r="B94" s="11" t="str">
        <f>"FG/PCON290"</f>
        <v>FG/PCON290</v>
      </c>
      <c r="C94" s="12" t="s">
        <v>111</v>
      </c>
      <c r="D94" s="13" t="s">
        <v>95</v>
      </c>
      <c r="E94" s="10">
        <v>17.068800000000003</v>
      </c>
    </row>
    <row r="95" spans="1:5" ht="12" customHeight="1" x14ac:dyDescent="0.25">
      <c r="A95" s="11">
        <v>6009660367229</v>
      </c>
      <c r="B95" s="11" t="str">
        <f>"FG/PMO290"</f>
        <v>FG/PMO290</v>
      </c>
      <c r="C95" s="12" t="s">
        <v>112</v>
      </c>
      <c r="D95" s="13" t="s">
        <v>95</v>
      </c>
      <c r="E95" s="10">
        <v>40.062400000000004</v>
      </c>
    </row>
    <row r="96" spans="1:5" ht="12" customHeight="1" x14ac:dyDescent="0.25">
      <c r="A96" s="11">
        <v>6009660367236</v>
      </c>
      <c r="B96" s="11" t="str">
        <f>"FG/PDL290"</f>
        <v>FG/PDL290</v>
      </c>
      <c r="C96" s="12" t="s">
        <v>33</v>
      </c>
      <c r="D96" s="13" t="s">
        <v>95</v>
      </c>
      <c r="E96" s="10">
        <v>28.560000000000002</v>
      </c>
    </row>
    <row r="97" spans="1:5" ht="12" customHeight="1" x14ac:dyDescent="0.25">
      <c r="A97" s="11">
        <v>6009660367076</v>
      </c>
      <c r="B97" s="11" t="str">
        <f>"FG/PBPG290"</f>
        <v>FG/PBPG290</v>
      </c>
      <c r="C97" s="12" t="s">
        <v>113</v>
      </c>
      <c r="D97" s="13" t="s">
        <v>95</v>
      </c>
      <c r="E97" s="10">
        <v>27.876800000000003</v>
      </c>
    </row>
    <row r="98" spans="1:5" ht="12" customHeight="1" x14ac:dyDescent="0.25">
      <c r="A98" s="11">
        <v>6009660367199</v>
      </c>
      <c r="B98" s="11" t="str">
        <f>"FG/PEM100"</f>
        <v>FG/PEM100</v>
      </c>
      <c r="C98" s="12" t="s">
        <v>114</v>
      </c>
      <c r="D98" s="13" t="s">
        <v>3</v>
      </c>
      <c r="E98" s="10">
        <v>21.761600000000001</v>
      </c>
    </row>
    <row r="99" spans="1:5" ht="12" customHeight="1" x14ac:dyDescent="0.25">
      <c r="A99" s="11"/>
      <c r="B99" s="11" t="str">
        <f>"FG/HG"</f>
        <v>FG/HG</v>
      </c>
      <c r="C99" s="12" t="s">
        <v>115</v>
      </c>
      <c r="D99" s="13" t="s">
        <v>116</v>
      </c>
      <c r="E99" s="10">
        <v>12.308800000000002</v>
      </c>
    </row>
    <row r="100" spans="1:5" ht="12" customHeight="1" x14ac:dyDescent="0.25">
      <c r="A100" s="11"/>
      <c r="B100" s="11" t="str">
        <f>"FG/PAPC2X10"</f>
        <v>FG/PAPC2X10</v>
      </c>
      <c r="C100" s="12" t="s">
        <v>117</v>
      </c>
      <c r="D100" s="13" t="s">
        <v>118</v>
      </c>
      <c r="E100" s="10">
        <v>20.4848</v>
      </c>
    </row>
    <row r="101" spans="1:5" ht="12" customHeight="1" x14ac:dyDescent="0.25">
      <c r="A101" s="7">
        <v>6009660367175</v>
      </c>
      <c r="B101" s="7" t="str">
        <f>"FG/PMP"</f>
        <v>FG/PMP</v>
      </c>
      <c r="C101" s="8" t="s">
        <v>119</v>
      </c>
      <c r="D101" s="9" t="s">
        <v>120</v>
      </c>
      <c r="E101" s="10">
        <v>25.603200000000001</v>
      </c>
    </row>
    <row r="102" spans="1:5" ht="12" customHeight="1" x14ac:dyDescent="0.25">
      <c r="A102" s="7">
        <v>6009660366956</v>
      </c>
      <c r="B102" s="7" t="str">
        <f>"FG/P2TCA140"</f>
        <v>FG/P2TCA140</v>
      </c>
      <c r="C102" s="8" t="s">
        <v>121</v>
      </c>
      <c r="D102" s="9" t="s">
        <v>122</v>
      </c>
      <c r="E102" s="10">
        <v>42.112000000000009</v>
      </c>
    </row>
    <row r="103" spans="1:5" ht="12" customHeight="1" x14ac:dyDescent="0.25">
      <c r="A103" s="7">
        <v>6009660366949</v>
      </c>
      <c r="B103" s="7" t="str">
        <f>"FG/P2TCG050"</f>
        <v>FG/P2TCG050</v>
      </c>
      <c r="C103" s="8" t="s">
        <v>123</v>
      </c>
      <c r="D103" s="9" t="s">
        <v>12</v>
      </c>
      <c r="E103" s="10">
        <v>34.372800000000005</v>
      </c>
    </row>
    <row r="104" spans="1:5" ht="12" customHeight="1" x14ac:dyDescent="0.25">
      <c r="A104" s="7"/>
      <c r="B104" s="7" t="str">
        <f>"FG/P5TCA140"</f>
        <v>FG/P5TCA140</v>
      </c>
      <c r="C104" s="8" t="s">
        <v>124</v>
      </c>
      <c r="D104" s="9" t="s">
        <v>122</v>
      </c>
      <c r="E104" s="10">
        <v>42.112000000000009</v>
      </c>
    </row>
    <row r="105" spans="1:5" ht="12" customHeight="1" x14ac:dyDescent="0.25">
      <c r="A105" s="7">
        <v>6009660367625</v>
      </c>
      <c r="B105" s="7" t="str">
        <f>"FG/P5TCG050"</f>
        <v>FG/P5TCG050</v>
      </c>
      <c r="C105" s="8" t="s">
        <v>125</v>
      </c>
      <c r="D105" s="9" t="s">
        <v>12</v>
      </c>
      <c r="E105" s="10">
        <v>39.379199999999997</v>
      </c>
    </row>
    <row r="106" spans="1:5" ht="12" customHeight="1" x14ac:dyDescent="0.25">
      <c r="A106" s="7"/>
      <c r="B106" s="7" t="str">
        <f>"FG/TC1%"</f>
        <v>FG/TC1%</v>
      </c>
      <c r="C106" s="8" t="s">
        <v>126</v>
      </c>
      <c r="D106" s="9" t="s">
        <v>61</v>
      </c>
      <c r="E106" s="10">
        <v>16.273600000000002</v>
      </c>
    </row>
    <row r="107" spans="1:5" ht="12" customHeight="1" x14ac:dyDescent="0.25">
      <c r="A107" s="7">
        <v>6009660363252</v>
      </c>
      <c r="B107" s="7" t="str">
        <f>"FG/TC7.5%"</f>
        <v>FG/TC7.5%</v>
      </c>
      <c r="C107" s="8" t="s">
        <v>127</v>
      </c>
      <c r="D107" s="9" t="s">
        <v>61</v>
      </c>
      <c r="E107" s="10">
        <v>24.035200000000003</v>
      </c>
    </row>
    <row r="108" spans="1:5" ht="12" customHeight="1" x14ac:dyDescent="0.25">
      <c r="A108" s="7">
        <v>6009660363269</v>
      </c>
      <c r="B108" s="7" t="str">
        <f>"FG/TC10%"</f>
        <v>FG/TC10%</v>
      </c>
      <c r="C108" s="8" t="s">
        <v>128</v>
      </c>
      <c r="D108" s="9" t="s">
        <v>61</v>
      </c>
      <c r="E108" s="10">
        <v>23.900800000000004</v>
      </c>
    </row>
    <row r="109" spans="1:5" ht="12" customHeight="1" x14ac:dyDescent="0.25">
      <c r="A109" s="7">
        <v>6009660366987</v>
      </c>
      <c r="B109" s="7" t="str">
        <f>"FG/P2LAC140"</f>
        <v>FG/P2LAC140</v>
      </c>
      <c r="C109" s="8" t="s">
        <v>129</v>
      </c>
      <c r="D109" s="9" t="s">
        <v>122</v>
      </c>
      <c r="E109" s="10">
        <v>67.144000000000005</v>
      </c>
    </row>
    <row r="110" spans="1:5" ht="12" customHeight="1" x14ac:dyDescent="0.25">
      <c r="A110" s="7">
        <v>6009660366994</v>
      </c>
      <c r="B110" s="7" t="str">
        <f>"FG/P5LAC140"</f>
        <v>FG/P5LAC140</v>
      </c>
      <c r="C110" s="8" t="s">
        <v>130</v>
      </c>
      <c r="D110" s="9" t="s">
        <v>122</v>
      </c>
      <c r="E110" s="10">
        <v>72.833600000000004</v>
      </c>
    </row>
    <row r="111" spans="1:5" ht="12" customHeight="1" x14ac:dyDescent="0.25">
      <c r="A111" s="7">
        <v>6009660367618</v>
      </c>
      <c r="B111" s="7" t="str">
        <f>"FG/P7LAC140"</f>
        <v>FG/P7LAC140</v>
      </c>
      <c r="C111" s="8" t="s">
        <v>131</v>
      </c>
      <c r="D111" s="9" t="s">
        <v>122</v>
      </c>
      <c r="E111" s="10">
        <v>75.107200000000006</v>
      </c>
    </row>
    <row r="112" spans="1:5" ht="12" customHeight="1" x14ac:dyDescent="0.25">
      <c r="A112" s="7">
        <v>6009660367847</v>
      </c>
      <c r="B112" s="7" t="str">
        <f>"FG/P10LAG050"</f>
        <v>FG/P10LAG050</v>
      </c>
      <c r="C112" s="8" t="s">
        <v>132</v>
      </c>
      <c r="D112" s="9" t="s">
        <v>12</v>
      </c>
      <c r="E112" s="10">
        <v>38.695999999999998</v>
      </c>
    </row>
    <row r="113" spans="1:5" ht="12" customHeight="1" x14ac:dyDescent="0.25">
      <c r="A113" s="7" t="str">
        <f t="shared" ref="A113:A167" si="0">""</f>
        <v/>
      </c>
      <c r="B113" s="7" t="str">
        <f>"FG/PN200"</f>
        <v>FG/PN200</v>
      </c>
      <c r="C113" s="8" t="s">
        <v>133</v>
      </c>
      <c r="D113" s="9" t="s">
        <v>6</v>
      </c>
      <c r="E113" s="10">
        <v>30.721600000000002</v>
      </c>
    </row>
    <row r="114" spans="1:5" ht="12" customHeight="1" x14ac:dyDescent="0.25">
      <c r="A114" s="7" t="str">
        <f t="shared" si="0"/>
        <v/>
      </c>
      <c r="B114" s="7" t="str">
        <f>"FG/BP"</f>
        <v>FG/BP</v>
      </c>
      <c r="C114" s="8" t="s">
        <v>134</v>
      </c>
      <c r="D114" s="9" t="s">
        <v>0</v>
      </c>
      <c r="E114" s="10">
        <v>50.075200000000002</v>
      </c>
    </row>
    <row r="115" spans="1:5" ht="12" customHeight="1" x14ac:dyDescent="0.25">
      <c r="A115" s="7" t="str">
        <f t="shared" si="0"/>
        <v/>
      </c>
      <c r="B115" s="7" t="str">
        <f>"FG/BPS"</f>
        <v>FG/BPS</v>
      </c>
      <c r="C115" s="8" t="s">
        <v>135</v>
      </c>
      <c r="D115" s="9" t="s">
        <v>0</v>
      </c>
      <c r="E115" s="10">
        <v>15.937600000000002</v>
      </c>
    </row>
    <row r="116" spans="1:5" ht="12" customHeight="1" x14ac:dyDescent="0.25">
      <c r="A116" s="7" t="str">
        <f t="shared" si="0"/>
        <v/>
      </c>
      <c r="B116" s="7" t="str">
        <f>"FG/M6SETAC"</f>
        <v>FG/M6SETAC</v>
      </c>
      <c r="C116" s="8" t="s">
        <v>136</v>
      </c>
      <c r="D116" s="9" t="s">
        <v>137</v>
      </c>
      <c r="E116" s="10">
        <v>355.06240000000003</v>
      </c>
    </row>
    <row r="117" spans="1:5" ht="12" customHeight="1" x14ac:dyDescent="0.25">
      <c r="A117" s="7" t="str">
        <f t="shared" si="0"/>
        <v/>
      </c>
      <c r="B117" s="7" t="str">
        <f>"FG/M6SET"</f>
        <v>FG/M6SET</v>
      </c>
      <c r="C117" s="8" t="s">
        <v>138</v>
      </c>
      <c r="D117" s="9" t="s">
        <v>137</v>
      </c>
      <c r="E117" s="10">
        <v>136.56160000000003</v>
      </c>
    </row>
    <row r="118" spans="1:5" ht="12" customHeight="1" x14ac:dyDescent="0.25">
      <c r="A118" s="7" t="str">
        <f t="shared" si="0"/>
        <v/>
      </c>
      <c r="B118" s="7" t="str">
        <f>"FG/M6AC"</f>
        <v>FG/M6AC</v>
      </c>
      <c r="C118" s="8" t="s">
        <v>139</v>
      </c>
      <c r="D118" s="9" t="s">
        <v>0</v>
      </c>
      <c r="E118" s="10">
        <v>234.42720000000003</v>
      </c>
    </row>
    <row r="119" spans="1:5" ht="12" customHeight="1" x14ac:dyDescent="0.25">
      <c r="A119" s="7" t="str">
        <f t="shared" si="0"/>
        <v/>
      </c>
      <c r="B119" s="7" t="str">
        <f>"FG/M6"</f>
        <v>FG/M6</v>
      </c>
      <c r="C119" s="8" t="s">
        <v>140</v>
      </c>
      <c r="D119" s="9" t="s">
        <v>0</v>
      </c>
      <c r="E119" s="10">
        <v>69.417600000000007</v>
      </c>
    </row>
    <row r="120" spans="1:5" ht="12" customHeight="1" x14ac:dyDescent="0.25">
      <c r="A120" s="7" t="str">
        <f t="shared" si="0"/>
        <v/>
      </c>
      <c r="B120" s="7" t="str">
        <f>"FG/M6OR"</f>
        <v>FG/M6OR</v>
      </c>
      <c r="C120" s="8" t="s">
        <v>141</v>
      </c>
      <c r="D120" s="9" t="s">
        <v>137</v>
      </c>
      <c r="E120" s="10">
        <v>99.00800000000001</v>
      </c>
    </row>
    <row r="121" spans="1:5" ht="12" customHeight="1" x14ac:dyDescent="0.25">
      <c r="A121" s="7" t="str">
        <f t="shared" si="0"/>
        <v/>
      </c>
      <c r="B121" s="7" t="str">
        <f>"FG/HSS"</f>
        <v>FG/HSS</v>
      </c>
      <c r="C121" s="8" t="s">
        <v>142</v>
      </c>
      <c r="D121" s="9" t="s">
        <v>0</v>
      </c>
      <c r="E121" s="10">
        <v>54.622400000000006</v>
      </c>
    </row>
    <row r="122" spans="1:5" ht="12" customHeight="1" x14ac:dyDescent="0.25">
      <c r="A122" s="7" t="str">
        <f t="shared" si="0"/>
        <v/>
      </c>
      <c r="B122" s="7" t="str">
        <f>"FG/M6BAC"</f>
        <v>FG/M6BAC</v>
      </c>
      <c r="C122" s="8" t="s">
        <v>143</v>
      </c>
      <c r="D122" s="9" t="s">
        <v>0</v>
      </c>
      <c r="E122" s="10">
        <v>63.728000000000002</v>
      </c>
    </row>
    <row r="123" spans="1:5" ht="12" customHeight="1" x14ac:dyDescent="0.25">
      <c r="A123" s="7" t="str">
        <f t="shared" si="0"/>
        <v/>
      </c>
      <c r="B123" s="7" t="str">
        <f>"FG/BSS"</f>
        <v>FG/BSS</v>
      </c>
      <c r="C123" s="8" t="s">
        <v>144</v>
      </c>
      <c r="D123" s="9" t="s">
        <v>0</v>
      </c>
      <c r="E123" s="10">
        <v>18.435200000000002</v>
      </c>
    </row>
    <row r="124" spans="1:5" ht="12" customHeight="1" x14ac:dyDescent="0.25">
      <c r="A124" s="7" t="str">
        <f t="shared" si="0"/>
        <v/>
      </c>
      <c r="B124" s="7" t="str">
        <f>"FG/BRCMED"</f>
        <v>FG/BRCMED</v>
      </c>
      <c r="C124" s="8" t="s">
        <v>145</v>
      </c>
      <c r="D124" s="9" t="s">
        <v>146</v>
      </c>
      <c r="E124" s="10">
        <v>129.7296</v>
      </c>
    </row>
    <row r="125" spans="1:5" ht="12" customHeight="1" x14ac:dyDescent="0.25">
      <c r="A125" s="7" t="str">
        <f t="shared" si="0"/>
        <v/>
      </c>
      <c r="B125" s="7" t="str">
        <f>"FG/BRHMED"</f>
        <v>FG/BRHMED</v>
      </c>
      <c r="C125" s="8" t="s">
        <v>147</v>
      </c>
      <c r="D125" s="9" t="s">
        <v>0</v>
      </c>
      <c r="E125" s="10">
        <v>86.486400000000003</v>
      </c>
    </row>
    <row r="126" spans="1:5" ht="12" customHeight="1" x14ac:dyDescent="0.25">
      <c r="A126" s="7" t="str">
        <f t="shared" si="0"/>
        <v/>
      </c>
      <c r="B126" s="7" t="str">
        <f>"FG/MFCITX"</f>
        <v>FG/MFCITX</v>
      </c>
      <c r="C126" s="8" t="s">
        <v>148</v>
      </c>
      <c r="D126" s="9" t="s">
        <v>146</v>
      </c>
      <c r="E126" s="10">
        <v>28.224</v>
      </c>
    </row>
    <row r="127" spans="1:5" ht="12" customHeight="1" x14ac:dyDescent="0.25">
      <c r="A127" s="7" t="str">
        <f t="shared" si="0"/>
        <v/>
      </c>
      <c r="B127" s="7" t="str">
        <f>"FG/S6SET"</f>
        <v>FG/S6SET</v>
      </c>
      <c r="C127" s="8" t="s">
        <v>149</v>
      </c>
      <c r="D127" s="9" t="s">
        <v>150</v>
      </c>
      <c r="E127" s="10">
        <v>377.82080000000002</v>
      </c>
    </row>
    <row r="128" spans="1:5" ht="12" customHeight="1" x14ac:dyDescent="0.25">
      <c r="A128" s="7" t="str">
        <f t="shared" si="0"/>
        <v/>
      </c>
      <c r="B128" s="7" t="str">
        <f>"FG/S6"</f>
        <v>FG/S6</v>
      </c>
      <c r="C128" s="8" t="s">
        <v>151</v>
      </c>
      <c r="D128" s="9" t="s">
        <v>0</v>
      </c>
      <c r="E128" s="10">
        <v>211.66880000000003</v>
      </c>
    </row>
    <row r="129" spans="1:5" ht="12" customHeight="1" x14ac:dyDescent="0.25">
      <c r="A129" s="7" t="str">
        <f t="shared" si="0"/>
        <v/>
      </c>
      <c r="B129" s="7" t="str">
        <f>"FG/S6PH"</f>
        <v>FG/S6PH</v>
      </c>
      <c r="C129" s="8" t="s">
        <v>152</v>
      </c>
      <c r="D129" s="9" t="s">
        <v>150</v>
      </c>
      <c r="E129" s="10">
        <v>220.77440000000001</v>
      </c>
    </row>
    <row r="130" spans="1:5" ht="12" customHeight="1" x14ac:dyDescent="0.25">
      <c r="A130" s="7" t="str">
        <f t="shared" si="0"/>
        <v/>
      </c>
      <c r="B130" s="7" t="str">
        <f>"FG/SH"</f>
        <v>FG/SH</v>
      </c>
      <c r="C130" s="8" t="s">
        <v>153</v>
      </c>
      <c r="D130" s="9" t="s">
        <v>0</v>
      </c>
      <c r="E130" s="10">
        <v>66.00160000000001</v>
      </c>
    </row>
    <row r="131" spans="1:5" ht="12" customHeight="1" x14ac:dyDescent="0.25">
      <c r="A131" s="7" t="str">
        <f t="shared" si="0"/>
        <v/>
      </c>
      <c r="B131" s="7" t="str">
        <f>"FG/SB"</f>
        <v>FG/SB</v>
      </c>
      <c r="C131" s="8" t="s">
        <v>154</v>
      </c>
      <c r="D131" s="9" t="s">
        <v>0</v>
      </c>
      <c r="E131" s="10">
        <v>72.833600000000004</v>
      </c>
    </row>
    <row r="132" spans="1:5" ht="12" customHeight="1" x14ac:dyDescent="0.25">
      <c r="A132" s="7" t="str">
        <f t="shared" si="0"/>
        <v/>
      </c>
      <c r="B132" s="7" t="str">
        <f>"FG/BRCSUR"</f>
        <v>FG/BRCSUR</v>
      </c>
      <c r="C132" s="8" t="s">
        <v>155</v>
      </c>
      <c r="D132" s="9" t="s">
        <v>150</v>
      </c>
      <c r="E132" s="10">
        <v>141.1088</v>
      </c>
    </row>
    <row r="133" spans="1:5" ht="12" customHeight="1" x14ac:dyDescent="0.25">
      <c r="A133" s="7" t="str">
        <f t="shared" si="0"/>
        <v/>
      </c>
      <c r="B133" s="7" t="str">
        <f>"FG/BRHSUR"</f>
        <v>FG/BRHSUR</v>
      </c>
      <c r="C133" s="8" t="s">
        <v>156</v>
      </c>
      <c r="D133" s="9" t="s">
        <v>0</v>
      </c>
      <c r="E133" s="10">
        <v>92.176000000000002</v>
      </c>
    </row>
    <row r="134" spans="1:5" ht="12" customHeight="1" x14ac:dyDescent="0.25">
      <c r="A134" s="7" t="str">
        <f t="shared" si="0"/>
        <v/>
      </c>
      <c r="B134" s="7" t="str">
        <f>"FG/FCITSUR"</f>
        <v>FG/FCITSUR</v>
      </c>
      <c r="C134" s="8" t="s">
        <v>157</v>
      </c>
      <c r="D134" s="9" t="s">
        <v>150</v>
      </c>
      <c r="E134" s="10">
        <v>28.224</v>
      </c>
    </row>
    <row r="135" spans="1:5" ht="12" customHeight="1" x14ac:dyDescent="0.25">
      <c r="A135" s="7" t="str">
        <f t="shared" si="0"/>
        <v/>
      </c>
      <c r="B135" s="7" t="str">
        <f>"FG/DF3/230"</f>
        <v>FG/DF3/230</v>
      </c>
      <c r="C135" s="8" t="s">
        <v>158</v>
      </c>
      <c r="D135" s="9" t="s">
        <v>0</v>
      </c>
      <c r="E135" s="10">
        <v>6714.2992000000004</v>
      </c>
    </row>
    <row r="136" spans="1:5" ht="12" customHeight="1" x14ac:dyDescent="0.25">
      <c r="A136" s="7" t="str">
        <f t="shared" si="0"/>
        <v/>
      </c>
      <c r="B136" s="7" t="str">
        <f>"FG/BSHHU"</f>
        <v>FG/BSHHU</v>
      </c>
      <c r="C136" s="8" t="s">
        <v>159</v>
      </c>
      <c r="D136" s="9" t="s">
        <v>0</v>
      </c>
      <c r="E136" s="10">
        <v>910.41440000000011</v>
      </c>
    </row>
    <row r="137" spans="1:5" ht="12" customHeight="1" x14ac:dyDescent="0.25">
      <c r="A137" s="7" t="str">
        <f t="shared" si="0"/>
        <v/>
      </c>
      <c r="B137" s="7" t="str">
        <f>"FG/BSHHU4P"</f>
        <v>FG/BSHHU4P</v>
      </c>
      <c r="C137" s="8" t="s">
        <v>160</v>
      </c>
      <c r="D137" s="9" t="s">
        <v>0</v>
      </c>
      <c r="E137" s="10">
        <v>910.41440000000011</v>
      </c>
    </row>
    <row r="138" spans="1:5" ht="12" customHeight="1" x14ac:dyDescent="0.25">
      <c r="A138" s="7" t="str">
        <f t="shared" si="0"/>
        <v/>
      </c>
      <c r="B138" s="7" t="str">
        <f>"FG/BSHHU7P"</f>
        <v>FG/BSHHU7P</v>
      </c>
      <c r="C138" s="8" t="s">
        <v>161</v>
      </c>
      <c r="D138" s="9" t="s">
        <v>0</v>
      </c>
      <c r="E138" s="10">
        <v>910.41440000000011</v>
      </c>
    </row>
    <row r="139" spans="1:5" ht="12" customHeight="1" x14ac:dyDescent="0.25">
      <c r="A139" s="7" t="str">
        <f t="shared" si="0"/>
        <v/>
      </c>
      <c r="B139" s="7" t="str">
        <f>"FG/DFBP"</f>
        <v>FG/DFBP</v>
      </c>
      <c r="C139" s="8" t="s">
        <v>162</v>
      </c>
      <c r="D139" s="9" t="s">
        <v>0</v>
      </c>
      <c r="E139" s="10">
        <v>42.268800000000006</v>
      </c>
    </row>
    <row r="140" spans="1:5" ht="12" customHeight="1" x14ac:dyDescent="0.25">
      <c r="A140" s="7" t="str">
        <f t="shared" si="0"/>
        <v/>
      </c>
      <c r="B140" s="7" t="str">
        <f>"FG/DFPROBE6"</f>
        <v>FG/DFPROBE6</v>
      </c>
      <c r="C140" s="8" t="s">
        <v>163</v>
      </c>
      <c r="D140" s="9" t="s">
        <v>0</v>
      </c>
      <c r="E140" s="10">
        <v>1520.5680000000002</v>
      </c>
    </row>
    <row r="141" spans="1:5" ht="12" customHeight="1" x14ac:dyDescent="0.25">
      <c r="A141" s="7" t="str">
        <f t="shared" si="0"/>
        <v/>
      </c>
      <c r="B141" s="7" t="str">
        <f>"FG/DFPROBE"</f>
        <v>FG/DFPROBE</v>
      </c>
      <c r="C141" s="8" t="s">
        <v>164</v>
      </c>
      <c r="D141" s="9" t="s">
        <v>0</v>
      </c>
      <c r="E141" s="10">
        <v>1520.5680000000002</v>
      </c>
    </row>
    <row r="142" spans="1:5" ht="12" customHeight="1" x14ac:dyDescent="0.25">
      <c r="A142" s="7" t="str">
        <f t="shared" si="0"/>
        <v/>
      </c>
      <c r="B142" s="7" t="str">
        <f>"FG/DFPROBE7"</f>
        <v>FG/DFPROBE7</v>
      </c>
      <c r="C142" s="8" t="s">
        <v>165</v>
      </c>
      <c r="D142" s="9" t="s">
        <v>0</v>
      </c>
      <c r="E142" s="10">
        <v>1520.5680000000002</v>
      </c>
    </row>
    <row r="143" spans="1:5" ht="12" customHeight="1" x14ac:dyDescent="0.25">
      <c r="A143" s="7" t="str">
        <f t="shared" si="0"/>
        <v/>
      </c>
      <c r="B143" s="7" t="str">
        <f>"FG/DFPH"</f>
        <v>FG/DFPH</v>
      </c>
      <c r="C143" s="8" t="s">
        <v>166</v>
      </c>
      <c r="D143" s="9" t="s">
        <v>0</v>
      </c>
      <c r="E143" s="10">
        <v>56.694400000000002</v>
      </c>
    </row>
    <row r="144" spans="1:5" ht="12" customHeight="1" x14ac:dyDescent="0.25">
      <c r="A144" s="7" t="str">
        <f t="shared" si="0"/>
        <v/>
      </c>
      <c r="B144" s="7" t="str">
        <f>"FG/SONOCC/01"</f>
        <v>FG/SONOCC/01</v>
      </c>
      <c r="C144" s="8" t="s">
        <v>167</v>
      </c>
      <c r="D144" s="9" t="s">
        <v>0</v>
      </c>
      <c r="E144" s="10">
        <v>50.232000000000006</v>
      </c>
    </row>
    <row r="145" spans="1:5" ht="12" customHeight="1" x14ac:dyDescent="0.25">
      <c r="A145" s="7" t="str">
        <f t="shared" si="0"/>
        <v/>
      </c>
      <c r="B145" s="7" t="str">
        <f>"FG/DF2MDP"</f>
        <v>FG/DF2MDP</v>
      </c>
      <c r="C145" s="8" t="s">
        <v>168</v>
      </c>
      <c r="D145" s="9" t="s">
        <v>0</v>
      </c>
      <c r="E145" s="10">
        <v>1193.6176</v>
      </c>
    </row>
    <row r="146" spans="1:5" ht="12" customHeight="1" x14ac:dyDescent="0.25">
      <c r="A146" s="7" t="str">
        <f t="shared" si="0"/>
        <v/>
      </c>
      <c r="B146" s="7" t="str">
        <f>"FG/MPCBA3"</f>
        <v>FG/MPCBA3</v>
      </c>
      <c r="C146" s="8" t="s">
        <v>169</v>
      </c>
      <c r="D146" s="9" t="s">
        <v>0</v>
      </c>
      <c r="E146" s="10">
        <v>1848.1344000000001</v>
      </c>
    </row>
    <row r="147" spans="1:5" ht="12" customHeight="1" x14ac:dyDescent="0.25">
      <c r="A147" s="7" t="str">
        <f t="shared" si="0"/>
        <v/>
      </c>
      <c r="B147" s="7" t="str">
        <f>"FG/DF2SB"</f>
        <v>FG/DF2SB</v>
      </c>
      <c r="C147" s="8" t="s">
        <v>170</v>
      </c>
      <c r="D147" s="9" t="s">
        <v>0</v>
      </c>
      <c r="E147" s="10">
        <v>895.22720000000004</v>
      </c>
    </row>
    <row r="148" spans="1:5" ht="12" customHeight="1" x14ac:dyDescent="0.25">
      <c r="A148" s="7" t="str">
        <f t="shared" si="0"/>
        <v/>
      </c>
      <c r="B148" s="7" t="str">
        <f>"FG/DF2FPLP"</f>
        <v>FG/DF2FPLP</v>
      </c>
      <c r="C148" s="8" t="s">
        <v>171</v>
      </c>
      <c r="D148" s="9" t="s">
        <v>0</v>
      </c>
      <c r="E148" s="10">
        <v>244.67520000000002</v>
      </c>
    </row>
    <row r="149" spans="1:5" ht="12" customHeight="1" x14ac:dyDescent="0.25">
      <c r="A149" s="7" t="str">
        <f t="shared" si="0"/>
        <v/>
      </c>
      <c r="B149" s="7" t="str">
        <f>"FG/DF2MT"</f>
        <v>FG/DF2MT</v>
      </c>
      <c r="C149" s="8" t="s">
        <v>172</v>
      </c>
      <c r="D149" s="9" t="s">
        <v>0</v>
      </c>
      <c r="E149" s="10">
        <v>112.66080000000001</v>
      </c>
    </row>
    <row r="150" spans="1:5" ht="12" customHeight="1" x14ac:dyDescent="0.25">
      <c r="A150" s="7" t="str">
        <f t="shared" si="0"/>
        <v/>
      </c>
      <c r="B150" s="7" t="str">
        <f>"FG/DFROLLER/01"</f>
        <v>FG/DFROLLER/01</v>
      </c>
      <c r="C150" s="8" t="s">
        <v>173</v>
      </c>
      <c r="D150" s="9" t="s">
        <v>0</v>
      </c>
      <c r="E150" s="10">
        <v>135.92320000000001</v>
      </c>
    </row>
    <row r="151" spans="1:5" ht="12" customHeight="1" x14ac:dyDescent="0.25">
      <c r="A151" s="7" t="str">
        <f t="shared" si="0"/>
        <v/>
      </c>
      <c r="B151" s="7" t="str">
        <f>"FG/DFFPS"</f>
        <v>FG/DFFPS</v>
      </c>
      <c r="C151" s="8" t="s">
        <v>174</v>
      </c>
      <c r="D151" s="9" t="s">
        <v>0</v>
      </c>
      <c r="E151" s="10">
        <v>189.66080000000002</v>
      </c>
    </row>
    <row r="152" spans="1:5" ht="12" customHeight="1" x14ac:dyDescent="0.25">
      <c r="A152" s="7" t="str">
        <f t="shared" si="0"/>
        <v/>
      </c>
      <c r="B152" s="7" t="str">
        <f>"FG/DFRE"</f>
        <v>FG/DFRE</v>
      </c>
      <c r="C152" s="8" t="s">
        <v>175</v>
      </c>
      <c r="D152" s="9" t="s">
        <v>0</v>
      </c>
      <c r="E152" s="10">
        <v>24.875200000000003</v>
      </c>
    </row>
    <row r="153" spans="1:5" ht="12" customHeight="1" x14ac:dyDescent="0.25">
      <c r="A153" s="7" t="str">
        <f t="shared" si="0"/>
        <v/>
      </c>
      <c r="B153" s="7" t="str">
        <f>"FG/DFRE/01"</f>
        <v>FG/DFRE/01</v>
      </c>
      <c r="C153" s="8" t="s">
        <v>176</v>
      </c>
      <c r="D153" s="9" t="s">
        <v>0</v>
      </c>
      <c r="E153" s="10">
        <v>47.252800000000001</v>
      </c>
    </row>
    <row r="154" spans="1:5" ht="12" customHeight="1" x14ac:dyDescent="0.25">
      <c r="A154" s="7" t="str">
        <f t="shared" si="0"/>
        <v/>
      </c>
      <c r="B154" s="7" t="str">
        <f>"FG/SHHESP"</f>
        <v>FG/SHHESP</v>
      </c>
      <c r="C154" s="8" t="s">
        <v>177</v>
      </c>
      <c r="D154" s="9" t="s">
        <v>0</v>
      </c>
      <c r="E154" s="10">
        <v>52.057600000000001</v>
      </c>
    </row>
    <row r="155" spans="1:5" ht="12" customHeight="1" x14ac:dyDescent="0.25">
      <c r="A155" s="7" t="str">
        <f t="shared" si="0"/>
        <v/>
      </c>
      <c r="B155" s="7" t="str">
        <f>"FG/DFSP"</f>
        <v>FG/DFSP</v>
      </c>
      <c r="C155" s="8" t="s">
        <v>178</v>
      </c>
      <c r="D155" s="9" t="s">
        <v>0</v>
      </c>
      <c r="E155" s="10">
        <v>12.969600000000002</v>
      </c>
    </row>
    <row r="156" spans="1:5" ht="12" customHeight="1" x14ac:dyDescent="0.25">
      <c r="A156" s="7" t="str">
        <f t="shared" si="0"/>
        <v/>
      </c>
      <c r="B156" s="7" t="str">
        <f>"FG/DF2WPS"</f>
        <v>FG/DF2WPS</v>
      </c>
      <c r="C156" s="8" t="s">
        <v>179</v>
      </c>
      <c r="D156" s="9" t="s">
        <v>0</v>
      </c>
      <c r="E156" s="10">
        <v>23.900800000000004</v>
      </c>
    </row>
    <row r="157" spans="1:5" ht="12" customHeight="1" x14ac:dyDescent="0.25">
      <c r="A157" s="7" t="str">
        <f t="shared" si="0"/>
        <v/>
      </c>
      <c r="B157" s="7" t="str">
        <f>"FG/DF2GCC"</f>
        <v>FG/DF2GCC</v>
      </c>
      <c r="C157" s="8" t="s">
        <v>180</v>
      </c>
      <c r="D157" s="9" t="s">
        <v>0</v>
      </c>
      <c r="E157" s="10">
        <v>130.87200000000001</v>
      </c>
    </row>
    <row r="158" spans="1:5" ht="12" customHeight="1" x14ac:dyDescent="0.25">
      <c r="A158" s="7" t="str">
        <f t="shared" si="0"/>
        <v/>
      </c>
      <c r="B158" s="7" t="str">
        <f>"FG/DF3GCC"</f>
        <v>FG/DF3GCC</v>
      </c>
      <c r="C158" s="8" t="s">
        <v>181</v>
      </c>
      <c r="D158" s="9" t="s">
        <v>0</v>
      </c>
      <c r="E158" s="10">
        <v>130.87200000000001</v>
      </c>
    </row>
    <row r="159" spans="1:5" ht="12" customHeight="1" x14ac:dyDescent="0.25">
      <c r="A159" s="7" t="str">
        <f t="shared" si="0"/>
        <v/>
      </c>
      <c r="B159" s="7" t="str">
        <f>"FG/DFIISL4P"</f>
        <v>FG/DFIISL4P</v>
      </c>
      <c r="C159" s="8" t="s">
        <v>182</v>
      </c>
      <c r="D159" s="9" t="s">
        <v>0</v>
      </c>
      <c r="E159" s="10">
        <v>78.523200000000003</v>
      </c>
    </row>
    <row r="160" spans="1:5" ht="12" customHeight="1" x14ac:dyDescent="0.25">
      <c r="A160" s="7" t="str">
        <f t="shared" si="0"/>
        <v/>
      </c>
      <c r="B160" s="7" t="str">
        <f>"FG/DFEL/01"</f>
        <v>FG/DFEL/01</v>
      </c>
      <c r="C160" s="8" t="s">
        <v>183</v>
      </c>
      <c r="D160" s="9" t="s">
        <v>0</v>
      </c>
      <c r="E160" s="10">
        <v>96.980800000000016</v>
      </c>
    </row>
    <row r="161" spans="1:5" ht="12" customHeight="1" x14ac:dyDescent="0.25">
      <c r="A161" s="7" t="str">
        <f t="shared" si="0"/>
        <v/>
      </c>
      <c r="B161" s="7" t="str">
        <f>"FG/DFEL/02"</f>
        <v>FG/DFEL/02</v>
      </c>
      <c r="C161" s="8" t="s">
        <v>184</v>
      </c>
      <c r="D161" s="9" t="s">
        <v>0</v>
      </c>
      <c r="E161" s="10">
        <v>96.980800000000016</v>
      </c>
    </row>
    <row r="162" spans="1:5" ht="12" customHeight="1" x14ac:dyDescent="0.25">
      <c r="A162" s="7" t="str">
        <f t="shared" si="0"/>
        <v/>
      </c>
      <c r="B162" s="7" t="str">
        <f>"FG/DFSWTCH"</f>
        <v>FG/DFSWTCH</v>
      </c>
      <c r="C162" s="8" t="s">
        <v>185</v>
      </c>
      <c r="D162" s="9" t="s">
        <v>0</v>
      </c>
      <c r="E162" s="10">
        <v>46.659199999999998</v>
      </c>
    </row>
    <row r="163" spans="1:5" ht="12" customHeight="1" x14ac:dyDescent="0.25">
      <c r="A163" s="7" t="str">
        <f t="shared" si="0"/>
        <v/>
      </c>
      <c r="B163" s="7" t="str">
        <f>"FG/TPCBA3"</f>
        <v>FG/TPCBA3</v>
      </c>
      <c r="C163" s="8" t="s">
        <v>186</v>
      </c>
      <c r="D163" s="9" t="s">
        <v>0</v>
      </c>
      <c r="E163" s="10">
        <v>170.69920000000002</v>
      </c>
    </row>
    <row r="164" spans="1:5" ht="12" customHeight="1" x14ac:dyDescent="0.25">
      <c r="A164" s="7" t="str">
        <f t="shared" si="0"/>
        <v/>
      </c>
      <c r="B164" s="7" t="str">
        <f>"FG/WLPROBE"</f>
        <v>FG/WLPROBE</v>
      </c>
      <c r="C164" s="8" t="s">
        <v>187</v>
      </c>
      <c r="D164" s="9" t="s">
        <v>0</v>
      </c>
      <c r="E164" s="10">
        <v>66.00160000000001</v>
      </c>
    </row>
    <row r="165" spans="1:5" ht="12" customHeight="1" x14ac:dyDescent="0.25">
      <c r="A165" s="7" t="str">
        <f t="shared" si="0"/>
        <v/>
      </c>
      <c r="B165" s="7" t="str">
        <f>"FG/DF3PANEL"</f>
        <v>FG/DF3PANEL</v>
      </c>
      <c r="C165" s="8" t="s">
        <v>188</v>
      </c>
      <c r="D165" s="9" t="s">
        <v>0</v>
      </c>
      <c r="E165" s="10">
        <v>154.77280000000002</v>
      </c>
    </row>
    <row r="166" spans="1:5" ht="12" customHeight="1" x14ac:dyDescent="0.25">
      <c r="A166" s="7" t="str">
        <f t="shared" si="0"/>
        <v/>
      </c>
      <c r="B166" s="7" t="str">
        <f>"FG/DF2MF"</f>
        <v>FG/DF2MF</v>
      </c>
      <c r="C166" s="8" t="s">
        <v>189</v>
      </c>
      <c r="D166" s="9" t="s">
        <v>0</v>
      </c>
      <c r="E166" s="10">
        <v>101.83040000000001</v>
      </c>
    </row>
    <row r="167" spans="1:5" ht="12" customHeight="1" x14ac:dyDescent="0.25">
      <c r="A167" s="7" t="str">
        <f t="shared" si="0"/>
        <v/>
      </c>
      <c r="B167" s="7" t="str">
        <f>"FG/DFPCUS"</f>
        <v>FG/DFPCUS</v>
      </c>
      <c r="C167" s="8" t="s">
        <v>190</v>
      </c>
      <c r="D167" s="9" t="s">
        <v>0</v>
      </c>
      <c r="E167" s="10">
        <v>9.7664000000000009</v>
      </c>
    </row>
  </sheetData>
  <printOptions horizontalCentered="1"/>
  <pageMargins left="0.23622047244094499" right="0.23622047244094499" top="0.74803149606299202" bottom="0.74803149606299202" header="0" footer="0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Environ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2017-07-17T13:27:34Z</dcterms:created>
  <dcterms:modified xsi:type="dcterms:W3CDTF">2025-07-31T02:22:39Z</dcterms:modified>
  <cp:category/>
</cp:coreProperties>
</file>