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"/>
    </mc:Choice>
  </mc:AlternateContent>
  <xr:revisionPtr revIDLastSave="0" documentId="8_{3C196F68-3730-4DE3-8BD9-8CA3FCA97D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_xlnm._FilterDatabase" localSheetId="0" hidden="1">Sheet1!$A$1:$F$39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1" l="1"/>
  <c r="A39" i="1"/>
  <c r="B38" i="1"/>
  <c r="A38" i="1"/>
  <c r="B37" i="1"/>
  <c r="A37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  <c r="B3" i="1"/>
  <c r="A3" i="1"/>
  <c r="B2" i="1"/>
  <c r="A2" i="1"/>
</calcChain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9" name="ID_A80ABDCE941A400395EB7B184AEDFD6D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99770" y="42605325"/>
          <a:ext cx="952500" cy="952500"/>
        </a:xfrm>
        <a:prstGeom prst="rect">
          <a:avLst/>
        </a:prstGeom>
      </xdr:spPr>
    </xdr:pic>
  </etc:cellImage>
  <etc:cellImage>
    <xdr:pic>
      <xdr:nvPicPr>
        <xdr:cNvPr id="2" name="ID_6756EEA5C71C40A5B0A61BE3340FB03B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99770" y="41462325"/>
          <a:ext cx="952500" cy="952500"/>
        </a:xfrm>
        <a:prstGeom prst="rect">
          <a:avLst/>
        </a:prstGeom>
      </xdr:spPr>
    </xdr:pic>
  </etc:cellImage>
  <etc:cellImage>
    <xdr:pic>
      <xdr:nvPicPr>
        <xdr:cNvPr id="3" name="ID_A653F41515D147F79B4CE7C7B73ADFE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9770" y="40319325"/>
          <a:ext cx="952500" cy="952500"/>
        </a:xfrm>
        <a:prstGeom prst="rect">
          <a:avLst/>
        </a:prstGeom>
      </xdr:spPr>
    </xdr:pic>
  </etc:cellImage>
  <etc:cellImage>
    <xdr:pic>
      <xdr:nvPicPr>
        <xdr:cNvPr id="4" name="ID_933788C2F7C6477AB22B8197FE3BB7CA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99770" y="39176325"/>
          <a:ext cx="952500" cy="952500"/>
        </a:xfrm>
        <a:prstGeom prst="rect">
          <a:avLst/>
        </a:prstGeom>
      </xdr:spPr>
    </xdr:pic>
  </etc:cellImage>
  <etc:cellImage>
    <xdr:pic>
      <xdr:nvPicPr>
        <xdr:cNvPr id="35" name="ID_E4F3F38277C04FDA9D004EF2EE85390D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699770" y="38033325"/>
          <a:ext cx="952500" cy="952500"/>
        </a:xfrm>
        <a:prstGeom prst="rect">
          <a:avLst/>
        </a:prstGeom>
      </xdr:spPr>
    </xdr:pic>
  </etc:cellImage>
  <etc:cellImage>
    <xdr:pic>
      <xdr:nvPicPr>
        <xdr:cNvPr id="34" name="ID_B7821AF4BAEB4C57BC1FF68C4A5B847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99770" y="36890325"/>
          <a:ext cx="952500" cy="952500"/>
        </a:xfrm>
        <a:prstGeom prst="rect">
          <a:avLst/>
        </a:prstGeom>
      </xdr:spPr>
    </xdr:pic>
  </etc:cellImage>
  <etc:cellImage>
    <xdr:pic>
      <xdr:nvPicPr>
        <xdr:cNvPr id="8" name="ID_7C0753DE7C9244FEAE25371E14DF8D9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699770" y="35747325"/>
          <a:ext cx="952500" cy="952500"/>
        </a:xfrm>
        <a:prstGeom prst="rect">
          <a:avLst/>
        </a:prstGeom>
      </xdr:spPr>
    </xdr:pic>
  </etc:cellImage>
  <etc:cellImage>
    <xdr:pic>
      <xdr:nvPicPr>
        <xdr:cNvPr id="10" name="ID_8F522978E55F498AA935C6E5400B4797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99770" y="34604325"/>
          <a:ext cx="952500" cy="952500"/>
        </a:xfrm>
        <a:prstGeom prst="rect">
          <a:avLst/>
        </a:prstGeom>
      </xdr:spPr>
    </xdr:pic>
  </etc:cellImage>
  <etc:cellImage>
    <xdr:pic>
      <xdr:nvPicPr>
        <xdr:cNvPr id="24" name="ID_6C4ABA882FC3467A9D703AAC34F2233A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699770" y="33461325"/>
          <a:ext cx="952500" cy="952500"/>
        </a:xfrm>
        <a:prstGeom prst="rect">
          <a:avLst/>
        </a:prstGeom>
      </xdr:spPr>
    </xdr:pic>
  </etc:cellImage>
  <etc:cellImage>
    <xdr:pic>
      <xdr:nvPicPr>
        <xdr:cNvPr id="40" name="ID_DA92B3AF15074BBDB55A09231D48B099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699770" y="32318325"/>
          <a:ext cx="952500" cy="952500"/>
        </a:xfrm>
        <a:prstGeom prst="rect">
          <a:avLst/>
        </a:prstGeom>
      </xdr:spPr>
    </xdr:pic>
  </etc:cellImage>
  <etc:cellImage>
    <xdr:pic>
      <xdr:nvPicPr>
        <xdr:cNvPr id="42" name="ID_B8FBD2C18DBD4B55AED7B87046A88C5A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99770" y="31175325"/>
          <a:ext cx="952500" cy="952500"/>
        </a:xfrm>
        <a:prstGeom prst="rect">
          <a:avLst/>
        </a:prstGeom>
      </xdr:spPr>
    </xdr:pic>
  </etc:cellImage>
  <etc:cellImage>
    <xdr:pic>
      <xdr:nvPicPr>
        <xdr:cNvPr id="44" name="ID_0776F8E99B9F43328BEE7B6191E23A1E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699770" y="30032325"/>
          <a:ext cx="952500" cy="952500"/>
        </a:xfrm>
        <a:prstGeom prst="rect">
          <a:avLst/>
        </a:prstGeom>
      </xdr:spPr>
    </xdr:pic>
  </etc:cellImage>
  <etc:cellImage>
    <xdr:pic>
      <xdr:nvPicPr>
        <xdr:cNvPr id="48" name="ID_F1ECFDE370984DFC9FBC528305220A6D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699770" y="28889325"/>
          <a:ext cx="952500" cy="952500"/>
        </a:xfrm>
        <a:prstGeom prst="rect">
          <a:avLst/>
        </a:prstGeom>
      </xdr:spPr>
    </xdr:pic>
  </etc:cellImage>
  <etc:cellImage>
    <xdr:pic>
      <xdr:nvPicPr>
        <xdr:cNvPr id="54" name="ID_1CB11B22295748FBA0EC94D81DADDEF9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699770" y="27746325"/>
          <a:ext cx="952500" cy="952500"/>
        </a:xfrm>
        <a:prstGeom prst="rect">
          <a:avLst/>
        </a:prstGeom>
      </xdr:spPr>
    </xdr:pic>
  </etc:cellImage>
  <etc:cellImage>
    <xdr:pic>
      <xdr:nvPicPr>
        <xdr:cNvPr id="55" name="ID_0CF6EDFFBE1046D48A0F2630A8CADD12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699770" y="26603325"/>
          <a:ext cx="952500" cy="952500"/>
        </a:xfrm>
        <a:prstGeom prst="rect">
          <a:avLst/>
        </a:prstGeom>
      </xdr:spPr>
    </xdr:pic>
  </etc:cellImage>
  <etc:cellImage>
    <xdr:pic>
      <xdr:nvPicPr>
        <xdr:cNvPr id="56" name="ID_F1664F7B060D425A9F46B41D81B60E9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699770" y="25460325"/>
          <a:ext cx="952500" cy="952500"/>
        </a:xfrm>
        <a:prstGeom prst="rect">
          <a:avLst/>
        </a:prstGeom>
      </xdr:spPr>
    </xdr:pic>
  </etc:cellImage>
  <etc:cellImage>
    <xdr:pic>
      <xdr:nvPicPr>
        <xdr:cNvPr id="57" name="ID_9395A55C559C49A1B4AE661C70A9D55B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699770" y="24317325"/>
          <a:ext cx="952500" cy="952500"/>
        </a:xfrm>
        <a:prstGeom prst="rect">
          <a:avLst/>
        </a:prstGeom>
      </xdr:spPr>
    </xdr:pic>
  </etc:cellImage>
  <etc:cellImage>
    <xdr:pic>
      <xdr:nvPicPr>
        <xdr:cNvPr id="59" name="ID_3E716B84F19A42589146C40937097821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699770" y="23174325"/>
          <a:ext cx="952500" cy="952500"/>
        </a:xfrm>
        <a:prstGeom prst="rect">
          <a:avLst/>
        </a:prstGeom>
      </xdr:spPr>
    </xdr:pic>
  </etc:cellImage>
  <etc:cellImage>
    <xdr:pic>
      <xdr:nvPicPr>
        <xdr:cNvPr id="60" name="ID_D47EF6E8AEBE4A3C899E7AD1EF88BC50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699770" y="22031325"/>
          <a:ext cx="952500" cy="952500"/>
        </a:xfrm>
        <a:prstGeom prst="rect">
          <a:avLst/>
        </a:prstGeom>
      </xdr:spPr>
    </xdr:pic>
  </etc:cellImage>
  <etc:cellImage>
    <xdr:pic>
      <xdr:nvPicPr>
        <xdr:cNvPr id="63" name="ID_36EA8D18F68D4A80A8177FB0432E6CAB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699770" y="20888325"/>
          <a:ext cx="952500" cy="952500"/>
        </a:xfrm>
        <a:prstGeom prst="rect">
          <a:avLst/>
        </a:prstGeom>
      </xdr:spPr>
    </xdr:pic>
  </etc:cellImage>
  <etc:cellImage>
    <xdr:pic>
      <xdr:nvPicPr>
        <xdr:cNvPr id="66" name="ID_327942D6DBE243749DD61DC56382F523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699770" y="19745325"/>
          <a:ext cx="952500" cy="952500"/>
        </a:xfrm>
        <a:prstGeom prst="rect">
          <a:avLst/>
        </a:prstGeom>
      </xdr:spPr>
    </xdr:pic>
  </etc:cellImage>
  <etc:cellImage>
    <xdr:pic>
      <xdr:nvPicPr>
        <xdr:cNvPr id="67" name="ID_B959F225F3B449D2BED59F2677BFEB1B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699770" y="18602325"/>
          <a:ext cx="952500" cy="952500"/>
        </a:xfrm>
        <a:prstGeom prst="rect">
          <a:avLst/>
        </a:prstGeom>
      </xdr:spPr>
    </xdr:pic>
  </etc:cellImage>
  <etc:cellImage>
    <xdr:pic>
      <xdr:nvPicPr>
        <xdr:cNvPr id="68" name="ID_7681DE52B3CE48C9A6100974BD5B725E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699770" y="17459325"/>
          <a:ext cx="952500" cy="952500"/>
        </a:xfrm>
        <a:prstGeom prst="rect">
          <a:avLst/>
        </a:prstGeom>
      </xdr:spPr>
    </xdr:pic>
  </etc:cellImage>
  <etc:cellImage>
    <xdr:pic>
      <xdr:nvPicPr>
        <xdr:cNvPr id="69" name="ID_7FD3FC45C692430C8A4F22C49869144F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699770" y="16316325"/>
          <a:ext cx="952500" cy="952500"/>
        </a:xfrm>
        <a:prstGeom prst="rect">
          <a:avLst/>
        </a:prstGeom>
      </xdr:spPr>
    </xdr:pic>
  </etc:cellImage>
  <etc:cellImage>
    <xdr:pic>
      <xdr:nvPicPr>
        <xdr:cNvPr id="70" name="ID_76CFCA8B961C40BBB7FCA44463DE9AF7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699770" y="15173325"/>
          <a:ext cx="952500" cy="952500"/>
        </a:xfrm>
        <a:prstGeom prst="rect">
          <a:avLst/>
        </a:prstGeom>
      </xdr:spPr>
    </xdr:pic>
  </etc:cellImage>
  <etc:cellImage>
    <xdr:pic>
      <xdr:nvPicPr>
        <xdr:cNvPr id="71" name="ID_B5DA3578F2FC42C3B04F1CCF475AE344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699770" y="14030325"/>
          <a:ext cx="952500" cy="952500"/>
        </a:xfrm>
        <a:prstGeom prst="rect">
          <a:avLst/>
        </a:prstGeom>
      </xdr:spPr>
    </xdr:pic>
  </etc:cellImage>
  <etc:cellImage>
    <xdr:pic>
      <xdr:nvPicPr>
        <xdr:cNvPr id="72" name="ID_E7A0D76B10C1429CA9C34899FEC79E5E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699770" y="12887325"/>
          <a:ext cx="952500" cy="952500"/>
        </a:xfrm>
        <a:prstGeom prst="rect">
          <a:avLst/>
        </a:prstGeom>
      </xdr:spPr>
    </xdr:pic>
  </etc:cellImage>
  <etc:cellImage>
    <xdr:pic>
      <xdr:nvPicPr>
        <xdr:cNvPr id="74" name="ID_5F1BB92D05F0435AAA8BD20BED7DF8E6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699770" y="11744325"/>
          <a:ext cx="952500" cy="952500"/>
        </a:xfrm>
        <a:prstGeom prst="rect">
          <a:avLst/>
        </a:prstGeom>
      </xdr:spPr>
    </xdr:pic>
  </etc:cellImage>
  <etc:cellImage>
    <xdr:pic>
      <xdr:nvPicPr>
        <xdr:cNvPr id="75" name="ID_0977CC14B3524C3980D4A334FD5AE382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699770" y="10601325"/>
          <a:ext cx="952500" cy="952500"/>
        </a:xfrm>
        <a:prstGeom prst="rect">
          <a:avLst/>
        </a:prstGeom>
      </xdr:spPr>
    </xdr:pic>
  </etc:cellImage>
  <etc:cellImage>
    <xdr:pic>
      <xdr:nvPicPr>
        <xdr:cNvPr id="76" name="ID_BE23BBEDFB4C445BA2BD0BCA5CFF7356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699770" y="9458325"/>
          <a:ext cx="952500" cy="952500"/>
        </a:xfrm>
        <a:prstGeom prst="rect">
          <a:avLst/>
        </a:prstGeom>
      </xdr:spPr>
    </xdr:pic>
  </etc:cellImage>
  <etc:cellImage>
    <xdr:pic>
      <xdr:nvPicPr>
        <xdr:cNvPr id="77" name="ID_66EC5BF2EB6648239B14F2121BD2BFF4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699770" y="314325"/>
          <a:ext cx="952500" cy="952500"/>
        </a:xfrm>
        <a:prstGeom prst="rect">
          <a:avLst/>
        </a:prstGeom>
      </xdr:spPr>
    </xdr:pic>
  </etc:cellImage>
  <etc:cellImage>
    <xdr:pic>
      <xdr:nvPicPr>
        <xdr:cNvPr id="78" name="ID_661D2107BE2548548A067DDA4253ABDD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699770" y="1457325"/>
          <a:ext cx="952500" cy="952500"/>
        </a:xfrm>
        <a:prstGeom prst="rect">
          <a:avLst/>
        </a:prstGeom>
      </xdr:spPr>
    </xdr:pic>
  </etc:cellImage>
  <etc:cellImage>
    <xdr:pic>
      <xdr:nvPicPr>
        <xdr:cNvPr id="80" name="ID_57EB010112684456B00B4A9CECD1DB66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699770" y="2600325"/>
          <a:ext cx="952500" cy="952500"/>
        </a:xfrm>
        <a:prstGeom prst="rect">
          <a:avLst/>
        </a:prstGeom>
      </xdr:spPr>
    </xdr:pic>
  </etc:cellImage>
  <etc:cellImage>
    <xdr:pic>
      <xdr:nvPicPr>
        <xdr:cNvPr id="82" name="ID_2AAFE787F5D84E87AF2938B28B4E2F83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699770" y="3743325"/>
          <a:ext cx="952500" cy="952500"/>
        </a:xfrm>
        <a:prstGeom prst="rect">
          <a:avLst/>
        </a:prstGeom>
      </xdr:spPr>
    </xdr:pic>
  </etc:cellImage>
  <etc:cellImage>
    <xdr:pic>
      <xdr:nvPicPr>
        <xdr:cNvPr id="83" name="ID_E6D51EAE50F647DDB80306F658EA7764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699770" y="4886325"/>
          <a:ext cx="952500" cy="952500"/>
        </a:xfrm>
        <a:prstGeom prst="rect">
          <a:avLst/>
        </a:prstGeom>
      </xdr:spPr>
    </xdr:pic>
  </etc:cellImage>
  <etc:cellImage>
    <xdr:pic>
      <xdr:nvPicPr>
        <xdr:cNvPr id="84" name="ID_22758C96FBA246B983E3D014B7C04E51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699770" y="6029325"/>
          <a:ext cx="952500" cy="952500"/>
        </a:xfrm>
        <a:prstGeom prst="rect">
          <a:avLst/>
        </a:prstGeom>
      </xdr:spPr>
    </xdr:pic>
  </etc:cellImage>
  <etc:cellImage>
    <xdr:pic>
      <xdr:nvPicPr>
        <xdr:cNvPr id="85" name="ID_7E7DABCE9E6249949AB0B064913672F2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699770" y="7172325"/>
          <a:ext cx="952500" cy="952500"/>
        </a:xfrm>
        <a:prstGeom prst="rect">
          <a:avLst/>
        </a:prstGeom>
      </xdr:spPr>
    </xdr:pic>
  </etc:cellImage>
  <etc:cellImage>
    <xdr:pic>
      <xdr:nvPicPr>
        <xdr:cNvPr id="86" name="ID_54F7C9EE61F749C88FDA57D0BDE0A34D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699770" y="8315325"/>
          <a:ext cx="952500" cy="9525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<sst xmlns="http://schemas.openxmlformats.org/spreadsheetml/2006/main" count="116" uniqueCount="84">
  <si>
    <t>№</t>
  </si>
  <si>
    <t>PIC</t>
  </si>
  <si>
    <t>JAN</t>
  </si>
  <si>
    <t>品名</t>
  </si>
  <si>
    <t>Retail Price JPY</t>
  </si>
  <si>
    <t>Box quantities</t>
  </si>
  <si>
    <t>スキンアクア トーンアップUVエッセンス ホワイト</t>
  </si>
  <si>
    <t>Skin Aqua Tone Up UV Essence White</t>
  </si>
  <si>
    <t/>
  </si>
  <si>
    <t>スキンアクア トーンアップUVエッセンス ラベンダー</t>
  </si>
  <si>
    <t>Skin Aqua Tone Up UV Essence Lavender</t>
  </si>
  <si>
    <t>スキンアクア トーンアップUVエッセンス ミントグリーン</t>
  </si>
  <si>
    <t>Skin Aqua Tone Up UV Essence Mint Green</t>
  </si>
  <si>
    <t>スキンアクア トーンアップUVエッセンス ピンク</t>
  </si>
  <si>
    <t>Skin Aqua Tone Up UV Essence Pink</t>
  </si>
  <si>
    <t>スキンアクア トーンアップUVエッセンス ブルー</t>
  </si>
  <si>
    <t>Skin Aqua Tone Up UV Essence Blue</t>
  </si>
  <si>
    <t>スキンアクア トーンアップUVスティック ラベンダー</t>
  </si>
  <si>
    <t>Skin Aqua Tone Up UV Stick Lavender</t>
  </si>
  <si>
    <t>オープン価格</t>
  </si>
  <si>
    <t>スキンアクア スーパーモイスチャーバリアUVジェル</t>
  </si>
  <si>
    <t>Skin Aqua Super Moisture Barrier UV Gel</t>
  </si>
  <si>
    <t>スキンアクア スーパーモイスチャーバリアUVエッセンス</t>
  </si>
  <si>
    <t>Skin Aqua Super Moisture Barrier UV Essence</t>
  </si>
  <si>
    <t>スキンアクア スーパーモイスチャーUVジェル</t>
  </si>
  <si>
    <t>Skin Aqua Super Moisture UV Gel</t>
  </si>
  <si>
    <t>スキンアクア スーパーモイスチャーUVエッセンス</t>
  </si>
  <si>
    <t>Skin Aqua Super Moisture UV Essence</t>
  </si>
  <si>
    <t>スキンアクア スーパーモイスチャーUVライトアップエッセンス</t>
  </si>
  <si>
    <t>Skin Aqua Super Moisture UV Light Up Essence</t>
  </si>
  <si>
    <t>スキンアクア スーパーモイスチャーUVミスト</t>
  </si>
  <si>
    <t>Skin Aqua Super Moisture UV Mist</t>
  </si>
  <si>
    <t>スキンアクア ヒアルロンセラムUV</t>
  </si>
  <si>
    <t>Skin Aqua Hyaluron Serum UV</t>
  </si>
  <si>
    <t>スキンアクア ナチュラルベールUVエッセンス ローズ</t>
  </si>
  <si>
    <t>Skin Aqua Natural Veil UV Essence Rose</t>
  </si>
  <si>
    <t>スキンアクア ナチュラルベールUVエッセンス クリアホワイト</t>
  </si>
  <si>
    <t>Skin Aqua Natural Veil UV Essence Clear White</t>
  </si>
  <si>
    <t>メンソレータム サンプレイ クリアウォーター</t>
  </si>
  <si>
    <t>Mentholatum Sunplay Clear Water</t>
  </si>
  <si>
    <t>メンソレータム サンプレイ スーパーブロック</t>
  </si>
  <si>
    <t>Mentholatum Sunplay Super Block</t>
  </si>
  <si>
    <t>メンソレータム サンプレイ スーパークール</t>
  </si>
  <si>
    <t>Mentholatum Sunplay Super Cool</t>
  </si>
  <si>
    <t>メンソレータム サンプレイ ベビーミルク</t>
  </si>
  <si>
    <t>Mentholatum Sunplay Baby Milk</t>
  </si>
  <si>
    <t>オレゾプレミアム デイファンクションUVフェイスエッセンス</t>
  </si>
  <si>
    <t>Olezzo Premium Day Function UV Face Essence</t>
  </si>
  <si>
    <t>オレゾプレミアム デイファンクションUVミルク</t>
  </si>
  <si>
    <t>Olezzo Premium Day Function UV Milk</t>
  </si>
  <si>
    <t>オレゾホワイト パーフェクトディフェンスUV</t>
  </si>
  <si>
    <t>Olezzo White Perfect Defense UV</t>
  </si>
  <si>
    <t>オレゾホワイト パーフェクトジェルUV</t>
  </si>
  <si>
    <t>Olezzo White Perfect Gel UV</t>
  </si>
  <si>
    <t>オレゾホワイト パーフェクトスプレーUV</t>
  </si>
  <si>
    <t>Olezzo White Perfect Spray UV</t>
  </si>
  <si>
    <t>オレゾホワイト フェイスプロテクトUV</t>
  </si>
  <si>
    <t>Olezzo White Face Protect UV</t>
  </si>
  <si>
    <t>オレゾナチュラル パーフェクトミルクUV</t>
  </si>
  <si>
    <t>Olezzo Natural Perfect Milk UV</t>
  </si>
  <si>
    <t>オレゾナチュラル パーフェクトジェルUV</t>
  </si>
  <si>
    <t>Olezzo Natural Perfect Gel UV</t>
  </si>
  <si>
    <t>ヘリオUVシールドスキンミルク</t>
  </si>
  <si>
    <t>Helio UV Shield Skin Milk</t>
  </si>
  <si>
    <t>オバジC デイセラムBB</t>
  </si>
  <si>
    <t>Obagi C Day Serum BB</t>
  </si>
  <si>
    <t>オバジC デイセラムUV</t>
  </si>
  <si>
    <t>Obagi C Day Serum UV</t>
  </si>
  <si>
    <t>エピステーム ホワイトUVレーザー</t>
  </si>
  <si>
    <t>Episteme White UV Laser</t>
  </si>
  <si>
    <t>メラノCC ディープデイケアUV乳液</t>
  </si>
  <si>
    <t>Melano CC Deep Day Care UV Emulsion</t>
  </si>
  <si>
    <t>プロメディアル UVプロテクトローション</t>
  </si>
  <si>
    <t>Promedial UV Protect Lotion</t>
  </si>
  <si>
    <t>プロメディアル UVプロテクトエッセンスb</t>
  </si>
  <si>
    <t>Promedial UV Protect Essence b</t>
  </si>
  <si>
    <t>プロメディアル UVプロテクトミルク</t>
  </si>
  <si>
    <t>Promedial UV Protect Milk</t>
  </si>
  <si>
    <t>SKIO VCトーンアップUVエッセンス</t>
  </si>
  <si>
    <t>SKIO VC Tone Up UV Essence</t>
  </si>
  <si>
    <t>糀肌ひやけどめ</t>
  </si>
  <si>
    <t>Koji Hada Sunscreen</t>
  </si>
  <si>
    <t>ダーマセプトRX バリアUV</t>
  </si>
  <si>
    <t>Dermacept RX Barrier 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</si>
</sst>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￥&quot;#,##0;[Red]&quot;￥&quot;\-#,##0"/>
    <numFmt numFmtId="169" formatCode="0_);[Red]\(0\)"/>
  </numFmts>
  <fonts count="6">
    <font>
      <sz val="11"/>
      <color theme="1"/>
      <name val="Calibri"/>
      <charset val="134"/>
      <scheme val="minor"/>
    </font>
    <font>
      <b/>
      <sz val="11"/>
      <name val="Meiryo UI"/>
      <family val="2"/>
      <charset val="128"/>
    </font>
    <font>
      <b/>
      <sz val="11"/>
      <color theme="1"/>
      <name val="Meiryo"/>
      <family val="2"/>
      <charset val="128"/>
    </font>
    <font>
      <sz val="11"/>
      <color theme="1"/>
      <name val="Meiryo UI"/>
      <family val="2"/>
      <charset val="128"/>
    </font>
    <font>
      <sz val="11"/>
      <name val="ＭＳ Ｐゴシック"/>
      <charset val="128"/>
    </font>
    <font>
      <sz val="11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9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2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26" Type="http://schemas.openxmlformats.org/officeDocument/2006/relationships/image" Target="media/image26.jpeg"/><Relationship Id="rId18" Type="http://schemas.openxmlformats.org/officeDocument/2006/relationships/image" Target="media/image18.jpeg"/><Relationship Id="rId13" Type="http://schemas.openxmlformats.org/officeDocument/2006/relationships/image" Target="media/image13.jpeg"/><Relationship Id="rId34" Type="http://schemas.openxmlformats.org/officeDocument/2006/relationships/image" Target="media/image34.jpeg"/><Relationship Id="rId21" Type="http://schemas.openxmlformats.org/officeDocument/2006/relationships/image" Target="media/image21.jpeg"/><Relationship Id="rId7" Type="http://schemas.openxmlformats.org/officeDocument/2006/relationships/image" Target="media/image7.jpeg"/><Relationship Id="rId38" Type="http://schemas.openxmlformats.org/officeDocument/2006/relationships/image" Target="media/image38.jpeg"/><Relationship Id="rId33" Type="http://schemas.openxmlformats.org/officeDocument/2006/relationships/image" Target="media/image33.jpeg"/><Relationship Id="rId25" Type="http://schemas.openxmlformats.org/officeDocument/2006/relationships/image" Target="media/image25.jpeg"/><Relationship Id="rId17" Type="http://schemas.openxmlformats.org/officeDocument/2006/relationships/image" Target="media/image17.jpeg"/><Relationship Id="rId12" Type="http://schemas.openxmlformats.org/officeDocument/2006/relationships/image" Target="media/image12.jpeg"/><Relationship Id="rId29" Type="http://schemas.openxmlformats.org/officeDocument/2006/relationships/image" Target="media/image29.jpeg"/><Relationship Id="rId20" Type="http://schemas.openxmlformats.org/officeDocument/2006/relationships/image" Target="media/image20.jpeg"/><Relationship Id="rId2" Type="http://schemas.openxmlformats.org/officeDocument/2006/relationships/image" Target="media/image2.jpeg"/><Relationship Id="rId16" Type="http://schemas.openxmlformats.org/officeDocument/2006/relationships/image" Target="media/image16.jpeg"/><Relationship Id="rId6" Type="http://schemas.openxmlformats.org/officeDocument/2006/relationships/image" Target="media/image6.jpeg"/><Relationship Id="rId37" Type="http://schemas.openxmlformats.org/officeDocument/2006/relationships/image" Target="media/image37.jpeg"/><Relationship Id="rId32" Type="http://schemas.openxmlformats.org/officeDocument/2006/relationships/image" Target="media/image32.jpeg"/><Relationship Id="rId24" Type="http://schemas.openxmlformats.org/officeDocument/2006/relationships/image" Target="media/image24.jpeg"/><Relationship Id="rId11" Type="http://schemas.openxmlformats.org/officeDocument/2006/relationships/image" Target="media/image11.jpeg"/><Relationship Id="rId1" Type="http://schemas.openxmlformats.org/officeDocument/2006/relationships/image" Target="media/image1.jpeg"/><Relationship Id="rId5" Type="http://schemas.openxmlformats.org/officeDocument/2006/relationships/image" Target="media/image5.jpeg"/><Relationship Id="rId36" Type="http://schemas.openxmlformats.org/officeDocument/2006/relationships/image" Target="media/image36.jpeg"/><Relationship Id="rId28" Type="http://schemas.openxmlformats.org/officeDocument/2006/relationships/image" Target="media/image28.jpeg"/><Relationship Id="rId23" Type="http://schemas.openxmlformats.org/officeDocument/2006/relationships/image" Target="media/image23.jpeg"/><Relationship Id="rId15" Type="http://schemas.openxmlformats.org/officeDocument/2006/relationships/image" Target="media/image15.jpeg"/><Relationship Id="rId31" Type="http://schemas.openxmlformats.org/officeDocument/2006/relationships/image" Target="media/image31.jpeg"/><Relationship Id="rId19" Type="http://schemas.openxmlformats.org/officeDocument/2006/relationships/image" Target="media/image19.jpeg"/><Relationship Id="rId10" Type="http://schemas.openxmlformats.org/officeDocument/2006/relationships/image" Target="media/image10.jpeg"/><Relationship Id="rId9" Type="http://schemas.openxmlformats.org/officeDocument/2006/relationships/image" Target="media/image9.jpeg"/><Relationship Id="rId4" Type="http://schemas.openxmlformats.org/officeDocument/2006/relationships/image" Target="media/image4.jpeg"/><Relationship Id="rId35" Type="http://schemas.openxmlformats.org/officeDocument/2006/relationships/image" Target="media/image35.jpeg"/><Relationship Id="rId30" Type="http://schemas.openxmlformats.org/officeDocument/2006/relationships/image" Target="media/image30.jpeg"/><Relationship Id="rId27" Type="http://schemas.openxmlformats.org/officeDocument/2006/relationships/image" Target="media/image27.jpeg"/><Relationship Id="rId22" Type="http://schemas.openxmlformats.org/officeDocument/2006/relationships/image" Target="media/image22.jpeg"/><Relationship Id="rId14" Type="http://schemas.openxmlformats.org/officeDocument/2006/relationships/image" Target="media/image14.jpeg"/><Relationship Id="rId8" Type="http://schemas.openxmlformats.org/officeDocument/2006/relationships/image" Target="media/image8.jpeg"/><Relationship Id="rId3" Type="http://schemas.openxmlformats.org/officeDocument/2006/relationships/image" Target="media/image3.jpeg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www.wps.cn/officeDocument/2020/cellImage" Target="cellimage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zoomScale="85" zoomScaleNormal="85" workbookViewId="0">
      <selection sqref="A1:XFD1"/>
    </sheetView>
  </sheetViews>
  <sheetFormatPr defaultColWidth="9" defaultRowHeight="91.5" customHeight="1"/>
  <cols>
    <col min="1" max="1" width="8.1796875" style="1" customWidth="1"/>
    <col min="2" max="2" width="15.90625" style="1" customWidth="1"/>
    <col min="3" max="3" width="23.26953125" style="2" customWidth="1"/>
    <col min="4" max="4" width="45.36328125" style="1" customWidth="1"/>
    <col min="5" max="5" width="48.90625" style="1" customWidth="1"/>
    <col min="6" max="6" width="17.7265625" style="1" customWidth="1"/>
    <col min="7" max="7" width="16.453125" style="3" customWidth="1"/>
    <col min="8" max="16384" width="9" style="1"/>
  </cols>
  <sheetData>
    <row r="1" spans="1:7" ht="18.75" customHeight="1">
      <c r="A1" s="4" t="s">
        <v>0</v>
      </c>
      <c r="B1" s="4" t="s">
        <v>1</v>
      </c>
      <c r="C1" s="5" t="s">
        <v>2</v>
      </c>
      <c r="D1" s="6" t="s">
        <v>3</v>
      </c>
      <c r="E1" s="6"/>
      <c r="F1" s="7" t="s">
        <v>4</v>
      </c>
      <c r="G1" s="7" t="s">
        <v>5</v>
      </c>
    </row>
    <row r="2" spans="1:7" ht="90" customHeight="1">
      <c r="A2" s="8">
        <f t="shared" ref="A2:A39" si="0">ROW()-1</f>
        <v>1</v>
      </c>
      <c r="B2" s="9" t="str">
        <f>_xlfn.DISPIMG("ID_66EC5BF2EB6648239B14F2121BD2BFF4",1)</f>
        <v>=DISPIMG("ID_66EC5BF2EB6648239B14F2121BD2BFF4",1)</v>
      </c>
      <c r="C2" s="10">
        <v>4987241202010</v>
      </c>
      <c r="D2" s="8" t="s">
        <v>6</v>
      </c>
      <c r="E2" s="11" t="s">
        <v>7</v>
      </c>
      <c r="F2" s="11">
        <v>1210</v>
      </c>
      <c r="G2" s="12" t="s">
        <v>8</v>
      </c>
    </row>
    <row r="3" spans="1:7" ht="90" customHeight="1">
      <c r="A3" s="8">
        <f t="shared" si="0"/>
        <v>2</v>
      </c>
      <c r="B3" s="9" t="str">
        <f>_xlfn.DISPIMG("ID_661D2107BE2548548A067DDA4253ABDD",1)</f>
        <v>=DISPIMG("ID_661D2107BE2548548A067DDA4253ABDD",1)</v>
      </c>
      <c r="C3" s="10">
        <v>4987241202041</v>
      </c>
      <c r="D3" s="8" t="s">
        <v>9</v>
      </c>
      <c r="E3" s="11" t="s">
        <v>10</v>
      </c>
      <c r="F3" s="11">
        <v>1210</v>
      </c>
      <c r="G3" s="12" t="s">
        <v>8</v>
      </c>
    </row>
    <row r="4" spans="1:7" ht="90" customHeight="1">
      <c r="A4" s="8">
        <f t="shared" si="0"/>
        <v>3</v>
      </c>
      <c r="B4" s="9" t="str">
        <f>_xlfn.DISPIMG("ID_57EB010112684456B00B4A9CECD1DB66",1)</f>
        <v>=DISPIMG("ID_57EB010112684456B00B4A9CECD1DB66",1)</v>
      </c>
      <c r="C4" s="10">
        <v>4987241202003</v>
      </c>
      <c r="D4" s="8" t="s">
        <v>11</v>
      </c>
      <c r="E4" s="11" t="s">
        <v>12</v>
      </c>
      <c r="F4" s="11">
        <v>1210</v>
      </c>
      <c r="G4" s="12" t="s">
        <v>8</v>
      </c>
    </row>
    <row r="5" spans="1:7" ht="90" customHeight="1">
      <c r="A5" s="8">
        <f t="shared" si="0"/>
        <v>4</v>
      </c>
      <c r="B5" s="9" t="str">
        <f>_xlfn.DISPIMG("ID_2AAFE787F5D84E87AF2938B28B4E2F83",1)</f>
        <v>=DISPIMG("ID_2AAFE787F5D84E87AF2938B28B4E2F83",1)</v>
      </c>
      <c r="C5" s="10">
        <v>4987241201983</v>
      </c>
      <c r="D5" s="8" t="s">
        <v>13</v>
      </c>
      <c r="E5" s="11" t="s">
        <v>14</v>
      </c>
      <c r="F5" s="11">
        <v>1210</v>
      </c>
      <c r="G5" s="12" t="s">
        <v>8</v>
      </c>
    </row>
    <row r="6" spans="1:7" ht="90" customHeight="1">
      <c r="A6" s="8">
        <f t="shared" si="0"/>
        <v>5</v>
      </c>
      <c r="B6" s="9" t="str">
        <f>_xlfn.DISPIMG("ID_E6D51EAE50F647DDB80306F658EA7764",1)</f>
        <v>=DISPIMG("ID_E6D51EAE50F647DDB80306F658EA7764",1)</v>
      </c>
      <c r="C6" s="10">
        <v>4987241202058</v>
      </c>
      <c r="D6" s="8" t="s">
        <v>15</v>
      </c>
      <c r="E6" s="11" t="s">
        <v>16</v>
      </c>
      <c r="F6" s="11">
        <v>1210</v>
      </c>
      <c r="G6" s="12" t="s">
        <v>8</v>
      </c>
    </row>
    <row r="7" spans="1:7" ht="90" customHeight="1">
      <c r="A7" s="8">
        <f t="shared" si="0"/>
        <v>6</v>
      </c>
      <c r="B7" s="9" t="str">
        <f>_xlfn.DISPIMG("ID_22758C96FBA246B983E3D014B7C04E51",1)</f>
        <v>=DISPIMG("ID_22758C96FBA246B983E3D014B7C04E51",1)</v>
      </c>
      <c r="C7" s="10">
        <v>4987241196487</v>
      </c>
      <c r="D7" s="8" t="s">
        <v>17</v>
      </c>
      <c r="E7" s="11" t="s">
        <v>18</v>
      </c>
      <c r="F7" s="11" t="s">
        <v>19</v>
      </c>
      <c r="G7" s="12" t="s">
        <v>8</v>
      </c>
    </row>
    <row r="8" spans="1:7" ht="90" customHeight="1">
      <c r="A8" s="8">
        <f t="shared" si="0"/>
        <v>7</v>
      </c>
      <c r="B8" s="9" t="str">
        <f>_xlfn.DISPIMG("ID_7E7DABCE9E6249949AB0B064913672F2",1)</f>
        <v>=DISPIMG("ID_7E7DABCE9E6249949AB0B064913672F2",1)</v>
      </c>
      <c r="C8" s="10">
        <v>4987241193653</v>
      </c>
      <c r="D8" s="8" t="s">
        <v>20</v>
      </c>
      <c r="E8" s="11" t="s">
        <v>21</v>
      </c>
      <c r="F8" s="11">
        <v>1265</v>
      </c>
      <c r="G8" s="12">
        <v>48</v>
      </c>
    </row>
    <row r="9" spans="1:7" ht="90" customHeight="1">
      <c r="A9" s="8">
        <f t="shared" si="0"/>
        <v>8</v>
      </c>
      <c r="B9" s="9" t="str">
        <f>_xlfn.DISPIMG("ID_54F7C9EE61F749C88FDA57D0BDE0A34D",1)</f>
        <v>=DISPIMG("ID_54F7C9EE61F749C88FDA57D0BDE0A34D",1)</v>
      </c>
      <c r="C9" s="10">
        <v>4987241193660</v>
      </c>
      <c r="D9" s="8" t="s">
        <v>22</v>
      </c>
      <c r="E9" s="11" t="s">
        <v>23</v>
      </c>
      <c r="F9" s="11">
        <v>1265</v>
      </c>
      <c r="G9" s="12">
        <v>36</v>
      </c>
    </row>
    <row r="10" spans="1:7" ht="90" customHeight="1">
      <c r="A10" s="8">
        <f t="shared" si="0"/>
        <v>9</v>
      </c>
      <c r="B10" s="9" t="str">
        <f>_xlfn.DISPIMG("ID_BE23BBEDFB4C445BA2BD0BCA5CFF7356",1)</f>
        <v>=DISPIMG("ID_BE23BBEDFB4C445BA2BD0BCA5CFF7356",1)</v>
      </c>
      <c r="C10" s="10">
        <v>4987241190850</v>
      </c>
      <c r="D10" s="8" t="s">
        <v>24</v>
      </c>
      <c r="E10" s="11" t="s">
        <v>25</v>
      </c>
      <c r="F10" s="11">
        <v>1375</v>
      </c>
      <c r="G10" s="12">
        <v>48</v>
      </c>
    </row>
    <row r="11" spans="1:7" ht="90" customHeight="1">
      <c r="A11" s="8">
        <f t="shared" si="0"/>
        <v>10</v>
      </c>
      <c r="B11" s="9" t="str">
        <f>_xlfn.DISPIMG("ID_0977CC14B3524C3980D4A334FD5AE382",1)</f>
        <v>=DISPIMG("ID_0977CC14B3524C3980D4A334FD5AE382",1)</v>
      </c>
      <c r="C11" s="10">
        <v>4987241190874</v>
      </c>
      <c r="D11" s="8" t="s">
        <v>26</v>
      </c>
      <c r="E11" s="11" t="s">
        <v>27</v>
      </c>
      <c r="F11" s="11">
        <v>1155</v>
      </c>
      <c r="G11" s="12">
        <v>36</v>
      </c>
    </row>
    <row r="12" spans="1:7" ht="90" customHeight="1">
      <c r="A12" s="8">
        <f t="shared" si="0"/>
        <v>11</v>
      </c>
      <c r="B12" s="9" t="str">
        <f>_xlfn.DISPIMG("ID_5F1BB92D05F0435AAA8BD20BED7DF8E6",1)</f>
        <v>=DISPIMG("ID_5F1BB92D05F0435AAA8BD20BED7DF8E6",1)</v>
      </c>
      <c r="C12" s="10">
        <v>4987241193899</v>
      </c>
      <c r="D12" s="8" t="s">
        <v>28</v>
      </c>
      <c r="E12" s="11" t="s">
        <v>29</v>
      </c>
      <c r="F12" s="11">
        <v>1100</v>
      </c>
      <c r="G12" s="12">
        <v>36</v>
      </c>
    </row>
    <row r="13" spans="1:7" ht="90" customHeight="1">
      <c r="A13" s="8">
        <f t="shared" si="0"/>
        <v>12</v>
      </c>
      <c r="B13" s="9" t="str">
        <f>_xlfn.DISPIMG("ID_E7A0D76B10C1429CA9C34899FEC79E5E",1)</f>
        <v>=DISPIMG("ID_E7A0D76B10C1429CA9C34899FEC79E5E",1)</v>
      </c>
      <c r="C13" s="10">
        <v>4987241194377</v>
      </c>
      <c r="D13" s="8" t="s">
        <v>30</v>
      </c>
      <c r="E13" s="11" t="s">
        <v>31</v>
      </c>
      <c r="F13" s="11">
        <v>1617</v>
      </c>
      <c r="G13" s="12">
        <v>60</v>
      </c>
    </row>
    <row r="14" spans="1:7" ht="90" customHeight="1">
      <c r="A14" s="8">
        <f t="shared" si="0"/>
        <v>13</v>
      </c>
      <c r="B14" s="9" t="str">
        <f>_xlfn.DISPIMG("ID_B5DA3578F2FC42C3B04F1CCF475AE344",1)</f>
        <v>=DISPIMG("ID_B5DA3578F2FC42C3B04F1CCF475AE344",1)</v>
      </c>
      <c r="C14" s="10">
        <v>4987241196401</v>
      </c>
      <c r="D14" s="8" t="s">
        <v>32</v>
      </c>
      <c r="E14" s="11" t="s">
        <v>33</v>
      </c>
      <c r="F14" s="11">
        <v>1320</v>
      </c>
      <c r="G14" s="12">
        <v>42</v>
      </c>
    </row>
    <row r="15" spans="1:7" ht="90" customHeight="1">
      <c r="A15" s="8">
        <f t="shared" si="0"/>
        <v>14</v>
      </c>
      <c r="B15" s="9" t="str">
        <f>_xlfn.DISPIMG("ID_76CFCA8B961C40BBB7FCA44463DE9AF7",1)</f>
        <v>=DISPIMG("ID_76CFCA8B961C40BBB7FCA44463DE9AF7",1)</v>
      </c>
      <c r="C15" s="10">
        <v>4987241196456</v>
      </c>
      <c r="D15" s="8" t="s">
        <v>34</v>
      </c>
      <c r="E15" s="11" t="s">
        <v>35</v>
      </c>
      <c r="F15" s="11" t="s">
        <v>19</v>
      </c>
      <c r="G15" s="12" t="s">
        <v>8</v>
      </c>
    </row>
    <row r="16" spans="1:7" ht="90" customHeight="1">
      <c r="A16" s="8">
        <f t="shared" si="0"/>
        <v>15</v>
      </c>
      <c r="B16" s="9" t="str">
        <f>_xlfn.DISPIMG("ID_7FD3FC45C692430C8A4F22C49869144F",1)</f>
        <v>=DISPIMG("ID_7FD3FC45C692430C8A4F22C49869144F",1)</v>
      </c>
      <c r="C16" s="10">
        <v>4987241196463</v>
      </c>
      <c r="D16" s="8" t="s">
        <v>36</v>
      </c>
      <c r="E16" s="11" t="s">
        <v>37</v>
      </c>
      <c r="F16" s="11" t="s">
        <v>19</v>
      </c>
      <c r="G16" s="12" t="s">
        <v>8</v>
      </c>
    </row>
    <row r="17" spans="1:7" ht="90" customHeight="1">
      <c r="A17" s="8">
        <f t="shared" si="0"/>
        <v>16</v>
      </c>
      <c r="B17" s="9" t="str">
        <f>_xlfn.DISPIMG("ID_7681DE52B3CE48C9A6100974BD5B725E",1)</f>
        <v>=DISPIMG("ID_7681DE52B3CE48C9A6100974BD5B725E",1)</v>
      </c>
      <c r="C17" s="10">
        <v>4987241157822</v>
      </c>
      <c r="D17" s="8" t="s">
        <v>38</v>
      </c>
      <c r="E17" s="11" t="s">
        <v>39</v>
      </c>
      <c r="F17" s="11">
        <v>770</v>
      </c>
      <c r="G17" s="12">
        <v>120</v>
      </c>
    </row>
    <row r="18" spans="1:7" ht="90" customHeight="1">
      <c r="A18" s="8">
        <f t="shared" si="0"/>
        <v>17</v>
      </c>
      <c r="B18" s="9" t="str">
        <f>_xlfn.DISPIMG("ID_B959F225F3B449D2BED59F2677BFEB1B",1)</f>
        <v>=DISPIMG("ID_B959F225F3B449D2BED59F2677BFEB1B",1)</v>
      </c>
      <c r="C18" s="10">
        <v>4987241138883</v>
      </c>
      <c r="D18" s="8" t="s">
        <v>40</v>
      </c>
      <c r="E18" s="11" t="s">
        <v>41</v>
      </c>
      <c r="F18" s="11">
        <v>770</v>
      </c>
      <c r="G18" s="12">
        <v>120</v>
      </c>
    </row>
    <row r="19" spans="1:7" ht="90" customHeight="1">
      <c r="A19" s="8">
        <f t="shared" si="0"/>
        <v>18</v>
      </c>
      <c r="B19" s="9" t="str">
        <f>_xlfn.DISPIMG("ID_327942D6DBE243749DD61DC56382F523",1)</f>
        <v>=DISPIMG("ID_327942D6DBE243749DD61DC56382F523",1)</v>
      </c>
      <c r="C19" s="10">
        <v>4987241138890</v>
      </c>
      <c r="D19" s="8" t="s">
        <v>42</v>
      </c>
      <c r="E19" s="11" t="s">
        <v>43</v>
      </c>
      <c r="F19" s="11">
        <v>770</v>
      </c>
      <c r="G19" s="12">
        <v>120</v>
      </c>
    </row>
    <row r="20" spans="1:7" ht="90" customHeight="1">
      <c r="A20" s="8">
        <f t="shared" si="0"/>
        <v>19</v>
      </c>
      <c r="B20" s="9" t="str">
        <f>_xlfn.DISPIMG("ID_36EA8D18F68D4A80A8177FB0432E6CAB",1)</f>
        <v>=DISPIMG("ID_36EA8D18F68D4A80A8177FB0432E6CAB",1)</v>
      </c>
      <c r="C20" s="10">
        <v>4987241138913</v>
      </c>
      <c r="D20" s="8" t="s">
        <v>44</v>
      </c>
      <c r="E20" s="11" t="s">
        <v>45</v>
      </c>
      <c r="F20" s="11">
        <v>770</v>
      </c>
      <c r="G20" s="12">
        <v>120</v>
      </c>
    </row>
    <row r="21" spans="1:7" ht="90" customHeight="1">
      <c r="A21" s="8">
        <f t="shared" si="0"/>
        <v>20</v>
      </c>
      <c r="B21" s="9" t="str">
        <f>_xlfn.DISPIMG("ID_D47EF6E8AEBE4A3C899E7AD1EF88BC50",1)</f>
        <v>=DISPIMG("ID_D47EF6E8AEBE4A3C899E7AD1EF88BC50",1)</v>
      </c>
      <c r="C21" s="10">
        <v>4987241189618</v>
      </c>
      <c r="D21" s="8" t="s">
        <v>46</v>
      </c>
      <c r="E21" s="11" t="s">
        <v>47</v>
      </c>
      <c r="F21" s="11">
        <v>3300</v>
      </c>
      <c r="G21" s="12" t="s">
        <v>8</v>
      </c>
    </row>
    <row r="22" spans="1:7" ht="90" customHeight="1">
      <c r="A22" s="8">
        <f t="shared" si="0"/>
        <v>21</v>
      </c>
      <c r="B22" s="9" t="str">
        <f>_xlfn.DISPIMG("ID_3E716B84F19A42589146C40937097821",1)</f>
        <v>=DISPIMG("ID_3E716B84F19A42589146C40937097821",1)</v>
      </c>
      <c r="C22" s="10">
        <v>4987241168248</v>
      </c>
      <c r="D22" s="8" t="s">
        <v>48</v>
      </c>
      <c r="E22" s="11" t="s">
        <v>49</v>
      </c>
      <c r="F22" s="11">
        <v>3300</v>
      </c>
      <c r="G22" s="12" t="s">
        <v>8</v>
      </c>
    </row>
    <row r="23" spans="1:7" ht="90" customHeight="1">
      <c r="A23" s="8">
        <f t="shared" si="0"/>
        <v>22</v>
      </c>
      <c r="B23" s="9" t="str">
        <f>_xlfn.DISPIMG("ID_9395A55C559C49A1B4AE661C70A9D55B",1)</f>
        <v>=DISPIMG("ID_9395A55C559C49A1B4AE661C70A9D55B",1)</v>
      </c>
      <c r="C23" s="10">
        <v>4987241193905</v>
      </c>
      <c r="D23" s="8" t="s">
        <v>50</v>
      </c>
      <c r="E23" s="11" t="s">
        <v>51</v>
      </c>
      <c r="F23" s="11" t="s">
        <v>19</v>
      </c>
      <c r="G23" s="12" t="s">
        <v>8</v>
      </c>
    </row>
    <row r="24" spans="1:7" ht="90" customHeight="1">
      <c r="A24" s="8">
        <f t="shared" si="0"/>
        <v>23</v>
      </c>
      <c r="B24" s="9" t="str">
        <f>_xlfn.DISPIMG("ID_F1664F7B060D425A9F46B41D81B60E93",1)</f>
        <v>=DISPIMG("ID_F1664F7B060D425A9F46B41D81B60E93",1)</v>
      </c>
      <c r="C24" s="10">
        <v>4987241193912</v>
      </c>
      <c r="D24" s="8" t="s">
        <v>52</v>
      </c>
      <c r="E24" s="11" t="s">
        <v>53</v>
      </c>
      <c r="F24" s="11" t="s">
        <v>19</v>
      </c>
      <c r="G24" s="12" t="s">
        <v>8</v>
      </c>
    </row>
    <row r="25" spans="1:7" ht="90" customHeight="1">
      <c r="A25" s="8">
        <f t="shared" si="0"/>
        <v>24</v>
      </c>
      <c r="B25" s="9" t="str">
        <f>_xlfn.DISPIMG("ID_0CF6EDFFBE1046D48A0F2630A8CADD12",1)</f>
        <v>=DISPIMG("ID_0CF6EDFFBE1046D48A0F2630A8CADD12",1)</v>
      </c>
      <c r="C25" s="10">
        <v>4987241193936</v>
      </c>
      <c r="D25" s="8" t="s">
        <v>54</v>
      </c>
      <c r="E25" s="11" t="s">
        <v>55</v>
      </c>
      <c r="F25" s="11" t="s">
        <v>19</v>
      </c>
      <c r="G25" s="12" t="s">
        <v>8</v>
      </c>
    </row>
    <row r="26" spans="1:7" ht="90" customHeight="1">
      <c r="A26" s="8">
        <f t="shared" si="0"/>
        <v>25</v>
      </c>
      <c r="B26" s="9" t="str">
        <f>_xlfn.DISPIMG("ID_1CB11B22295748FBA0EC94D81DADDEF9",1)</f>
        <v>=DISPIMG("ID_1CB11B22295748FBA0EC94D81DADDEF9",1)</v>
      </c>
      <c r="C26" s="10">
        <v>4987241193929</v>
      </c>
      <c r="D26" s="8" t="s">
        <v>56</v>
      </c>
      <c r="E26" s="11" t="s">
        <v>57</v>
      </c>
      <c r="F26" s="11" t="s">
        <v>19</v>
      </c>
      <c r="G26" s="12" t="s">
        <v>8</v>
      </c>
    </row>
    <row r="27" spans="1:7" ht="90" customHeight="1">
      <c r="A27" s="8">
        <f t="shared" si="0"/>
        <v>26</v>
      </c>
      <c r="B27" s="9" t="str">
        <f>_xlfn.DISPIMG("ID_F1ECFDE370984DFC9FBC528305220A6D",1)</f>
        <v>=DISPIMG("ID_F1ECFDE370984DFC9FBC528305220A6D",1)</v>
      </c>
      <c r="C27" s="10">
        <v>4987241158232</v>
      </c>
      <c r="D27" s="8" t="s">
        <v>58</v>
      </c>
      <c r="E27" s="11" t="s">
        <v>59</v>
      </c>
      <c r="F27" s="11">
        <v>2530</v>
      </c>
      <c r="G27" s="12" t="s">
        <v>8</v>
      </c>
    </row>
    <row r="28" spans="1:7" ht="90" customHeight="1">
      <c r="A28" s="8">
        <f t="shared" si="0"/>
        <v>27</v>
      </c>
      <c r="B28" s="9" t="str">
        <f>_xlfn.DISPIMG("ID_0776F8E99B9F43328BEE7B6191E23A1E",1)</f>
        <v>=DISPIMG("ID_0776F8E99B9F43328BEE7B6191E23A1E",1)</v>
      </c>
      <c r="C28" s="10">
        <v>4987241158249</v>
      </c>
      <c r="D28" s="8" t="s">
        <v>60</v>
      </c>
      <c r="E28" s="11" t="s">
        <v>61</v>
      </c>
      <c r="F28" s="11">
        <v>2530</v>
      </c>
      <c r="G28" s="12" t="s">
        <v>8</v>
      </c>
    </row>
    <row r="29" spans="1:7" ht="90" customHeight="1">
      <c r="A29" s="8">
        <f t="shared" si="0"/>
        <v>28</v>
      </c>
      <c r="B29" s="9" t="str">
        <f>_xlfn.DISPIMG("ID_B8FBD2C18DBD4B55AED7B87046A88C5A",1)</f>
        <v>=DISPIMG("ID_B8FBD2C18DBD4B55AED7B87046A88C5A",1)</v>
      </c>
      <c r="C29" s="10">
        <v>4987241167142</v>
      </c>
      <c r="D29" s="8" t="s">
        <v>62</v>
      </c>
      <c r="E29" s="11" t="s">
        <v>63</v>
      </c>
      <c r="F29" s="11">
        <v>2970</v>
      </c>
      <c r="G29" s="12" t="s">
        <v>8</v>
      </c>
    </row>
    <row r="30" spans="1:7" ht="90" customHeight="1">
      <c r="A30" s="8">
        <f t="shared" si="0"/>
        <v>29</v>
      </c>
      <c r="B30" s="9" t="str">
        <f>_xlfn.DISPIMG("ID_DA92B3AF15074BBDB55A09231D48B099",1)</f>
        <v>=DISPIMG("ID_DA92B3AF15074BBDB55A09231D48B099",1)</v>
      </c>
      <c r="C30" s="10">
        <v>4987241190713</v>
      </c>
      <c r="D30" s="8" t="s">
        <v>64</v>
      </c>
      <c r="E30" s="11" t="s">
        <v>65</v>
      </c>
      <c r="F30" s="11">
        <v>3300</v>
      </c>
      <c r="G30" s="12" t="s">
        <v>8</v>
      </c>
    </row>
    <row r="31" spans="1:7" ht="90" customHeight="1">
      <c r="A31" s="8">
        <f t="shared" si="0"/>
        <v>30</v>
      </c>
      <c r="B31" s="9" t="str">
        <f>_xlfn.DISPIMG("ID_6C4ABA882FC3467A9D703AAC34F2233A",1)</f>
        <v>=DISPIMG("ID_6C4ABA882FC3467A9D703AAC34F2233A",1)</v>
      </c>
      <c r="C31" s="10">
        <v>4987241190706</v>
      </c>
      <c r="D31" s="8" t="s">
        <v>66</v>
      </c>
      <c r="E31" s="11" t="s">
        <v>67</v>
      </c>
      <c r="F31" s="11">
        <v>3300</v>
      </c>
      <c r="G31" s="12" t="s">
        <v>8</v>
      </c>
    </row>
    <row r="32" spans="1:7" ht="90" customHeight="1">
      <c r="A32" s="8">
        <f t="shared" si="0"/>
        <v>31</v>
      </c>
      <c r="B32" s="9" t="str">
        <f>_xlfn.DISPIMG("ID_8F522978E55F498AA935C6E5400B4797",1)</f>
        <v>=DISPIMG("ID_8F522978E55F498AA935C6E5400B4797",1)</v>
      </c>
      <c r="C32" s="10">
        <v>4987241190898</v>
      </c>
      <c r="D32" s="13" t="s">
        <v>68</v>
      </c>
      <c r="E32" s="11" t="s">
        <v>69</v>
      </c>
      <c r="F32" s="11">
        <v>7150</v>
      </c>
      <c r="G32" s="12" t="s">
        <v>8</v>
      </c>
    </row>
    <row r="33" spans="1:7" ht="90" customHeight="1">
      <c r="A33" s="8">
        <f t="shared" si="0"/>
        <v>32</v>
      </c>
      <c r="B33" s="9" t="str">
        <f>_xlfn.DISPIMG("ID_7C0753DE7C9244FEAE25371E14DF8D98",1)</f>
        <v>=DISPIMG("ID_7C0753DE7C9244FEAE25371E14DF8D98",1)</v>
      </c>
      <c r="C33" s="10">
        <v>4987241191048</v>
      </c>
      <c r="D33" s="8" t="s">
        <v>70</v>
      </c>
      <c r="E33" s="11" t="s">
        <v>71</v>
      </c>
      <c r="F33" s="11" t="s">
        <v>19</v>
      </c>
      <c r="G33" s="12">
        <v>42</v>
      </c>
    </row>
    <row r="34" spans="1:7" ht="90" customHeight="1">
      <c r="A34" s="8">
        <f t="shared" si="0"/>
        <v>33</v>
      </c>
      <c r="B34" s="9" t="str">
        <f>_xlfn.DISPIMG("ID_B7821AF4BAEB4C57BC1FF68C4A5B8477",1)</f>
        <v>=DISPIMG("ID_B7821AF4BAEB4C57BC1FF68C4A5B8477",1)</v>
      </c>
      <c r="C34" s="10">
        <v>4987241133000</v>
      </c>
      <c r="D34" s="8" t="s">
        <v>72</v>
      </c>
      <c r="E34" s="11" t="s">
        <v>73</v>
      </c>
      <c r="F34" s="11">
        <v>3300</v>
      </c>
      <c r="G34" s="12" t="s">
        <v>8</v>
      </c>
    </row>
    <row r="35" spans="1:7" ht="90" customHeight="1">
      <c r="A35" s="8">
        <f t="shared" si="0"/>
        <v>34</v>
      </c>
      <c r="B35" s="9" t="str">
        <f>_xlfn.DISPIMG("ID_E4F3F38277C04FDA9D004EF2EE85390D",1)</f>
        <v>=DISPIMG("ID_E4F3F38277C04FDA9D004EF2EE85390D",1)</v>
      </c>
      <c r="C35" s="10">
        <v>4987241168101</v>
      </c>
      <c r="D35" s="8" t="s">
        <v>74</v>
      </c>
      <c r="E35" s="11" t="s">
        <v>75</v>
      </c>
      <c r="F35" s="11">
        <v>3300</v>
      </c>
      <c r="G35" s="12" t="s">
        <v>8</v>
      </c>
    </row>
    <row r="36" spans="1:7" ht="90" customHeight="1">
      <c r="A36" s="8">
        <f t="shared" si="0"/>
        <v>35</v>
      </c>
      <c r="B36" s="9" t="str">
        <f>_xlfn.DISPIMG("ID_933788C2F7C6477AB22B8197FE3BB7CA",1)</f>
        <v>=DISPIMG("ID_933788C2F7C6477AB22B8197FE3BB7CA",1)</v>
      </c>
      <c r="C36" s="10">
        <v>4987241144723</v>
      </c>
      <c r="D36" s="8" t="s">
        <v>76</v>
      </c>
      <c r="E36" s="11" t="s">
        <v>77</v>
      </c>
      <c r="F36" s="11">
        <v>2420</v>
      </c>
      <c r="G36" s="12" t="s">
        <v>8</v>
      </c>
    </row>
    <row r="37" spans="1:7" ht="90" customHeight="1">
      <c r="A37" s="8">
        <f t="shared" si="0"/>
        <v>36</v>
      </c>
      <c r="B37" s="9" t="str">
        <f>_xlfn.DISPIMG("ID_A653F41515D147F79B4CE7C7B73ADFE4",1)</f>
        <v>=DISPIMG("ID_A653F41515D147F79B4CE7C7B73ADFE4",1)</v>
      </c>
      <c r="C37" s="10">
        <v>4987241169887</v>
      </c>
      <c r="D37" s="8" t="s">
        <v>78</v>
      </c>
      <c r="E37" s="11" t="s">
        <v>79</v>
      </c>
      <c r="F37" s="11">
        <v>3300</v>
      </c>
      <c r="G37" s="12" t="s">
        <v>8</v>
      </c>
    </row>
    <row r="38" spans="1:7" ht="90" customHeight="1">
      <c r="A38" s="8">
        <f t="shared" si="0"/>
        <v>37</v>
      </c>
      <c r="B38" s="9" t="str">
        <f>_xlfn.DISPIMG("ID_6756EEA5C71C40A5B0A61BE3340FB03B",1)</f>
        <v>=DISPIMG("ID_6756EEA5C71C40A5B0A61BE3340FB03B",1)</v>
      </c>
      <c r="C38" s="10">
        <v>4987241140282</v>
      </c>
      <c r="D38" s="8" t="s">
        <v>80</v>
      </c>
      <c r="E38" s="11" t="s">
        <v>81</v>
      </c>
      <c r="F38" s="11">
        <v>3080</v>
      </c>
      <c r="G38" s="12" t="s">
        <v>8</v>
      </c>
    </row>
    <row r="39" spans="1:7" ht="90" customHeight="1">
      <c r="A39" s="8">
        <f t="shared" si="0"/>
        <v>38</v>
      </c>
      <c r="B39" s="9" t="str">
        <f>_xlfn.DISPIMG("ID_A80ABDCE941A400395EB7B184AEDFD6D",1)</f>
        <v>=DISPIMG("ID_A80ABDCE941A400395EB7B184AEDFD6D",1)</v>
      </c>
      <c r="C39" s="10">
        <v>4987241192373</v>
      </c>
      <c r="D39" s="8" t="s">
        <v>82</v>
      </c>
      <c r="E39" s="11" t="s">
        <v>83</v>
      </c>
      <c r="F39" s="11">
        <v>3850</v>
      </c>
      <c r="G39" s="12" t="s">
        <v>8</v>
      </c>
    </row>
  </sheetData>
  <autoFilter ref="A1:F39" xr:uid="{00000000-0009-0000-0000-000000000000}"/>
  <conditionalFormatting sqref="C1">
    <cfRule type="duplicateValues" dxfId="21" priority="1"/>
  </conditionalFormatting>
  <conditionalFormatting sqref="C2:C19 C40:C1048576">
    <cfRule type="duplicateValues" dxfId="20" priority="161"/>
  </conditionalFormatting>
  <conditionalFormatting sqref="C20">
    <cfRule type="duplicateValues" dxfId="19" priority="160"/>
  </conditionalFormatting>
  <conditionalFormatting sqref="C21">
    <cfRule type="duplicateValues" dxfId="18" priority="159"/>
  </conditionalFormatting>
  <conditionalFormatting sqref="C22">
    <cfRule type="duplicateValues" dxfId="17" priority="158"/>
  </conditionalFormatting>
  <conditionalFormatting sqref="C23">
    <cfRule type="duplicateValues" dxfId="16" priority="157"/>
  </conditionalFormatting>
  <conditionalFormatting sqref="C24">
    <cfRule type="duplicateValues" dxfId="15" priority="156"/>
  </conditionalFormatting>
  <conditionalFormatting sqref="C25">
    <cfRule type="duplicateValues" dxfId="14" priority="155"/>
  </conditionalFormatting>
  <conditionalFormatting sqref="C26">
    <cfRule type="duplicateValues" dxfId="13" priority="154"/>
  </conditionalFormatting>
  <conditionalFormatting sqref="C27">
    <cfRule type="duplicateValues" dxfId="12" priority="153"/>
  </conditionalFormatting>
  <conditionalFormatting sqref="C28">
    <cfRule type="duplicateValues" dxfId="11" priority="152"/>
  </conditionalFormatting>
  <conditionalFormatting sqref="C29">
    <cfRule type="duplicateValues" dxfId="10" priority="151"/>
  </conditionalFormatting>
  <conditionalFormatting sqref="C30">
    <cfRule type="duplicateValues" dxfId="9" priority="150"/>
  </conditionalFormatting>
  <conditionalFormatting sqref="C31">
    <cfRule type="duplicateValues" dxfId="8" priority="149"/>
  </conditionalFormatting>
  <conditionalFormatting sqref="C32">
    <cfRule type="duplicateValues" dxfId="7" priority="148"/>
  </conditionalFormatting>
  <conditionalFormatting sqref="C33">
    <cfRule type="duplicateValues" dxfId="6" priority="147"/>
  </conditionalFormatting>
  <conditionalFormatting sqref="C34">
    <cfRule type="duplicateValues" dxfId="5" priority="146"/>
  </conditionalFormatting>
  <conditionalFormatting sqref="C35">
    <cfRule type="duplicateValues" dxfId="4" priority="145"/>
  </conditionalFormatting>
  <conditionalFormatting sqref="C36">
    <cfRule type="duplicateValues" dxfId="3" priority="144"/>
  </conditionalFormatting>
  <conditionalFormatting sqref="C37">
    <cfRule type="duplicateValues" dxfId="2" priority="143"/>
  </conditionalFormatting>
  <conditionalFormatting sqref="C38">
    <cfRule type="duplicateValues" dxfId="1" priority="142"/>
  </conditionalFormatting>
  <conditionalFormatting sqref="C39">
    <cfRule type="duplicateValues" dxfId="0" priority="141"/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2023-07-04T08:39:00Z</dcterms:created>
  <dcterms:modified xsi:type="dcterms:W3CDTF">2026-04-17T14:22:15Z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FFDB7600B32B4D09B55745854834BBB6_13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